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avid\WANTFA Dropbox\WANTFA Team Folder\WANTFA\Projects\WA Carbon Farming\Final report\"/>
    </mc:Choice>
  </mc:AlternateContent>
  <xr:revisionPtr revIDLastSave="0" documentId="8_{4F6505E0-6732-4E79-9A4E-B5E8A035B1C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seline C data (2022)" sheetId="6" r:id="rId1"/>
    <sheet name="2025 Soil Results (0-10)" sheetId="1" r:id="rId2"/>
    <sheet name="2025 Soil Results (10-30)" sheetId="3" r:id="rId3"/>
    <sheet name="2025 Soil Results (30-50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" i="3" l="1"/>
  <c r="P4" i="6" l="1"/>
  <c r="P5" i="6"/>
  <c r="P6" i="6"/>
  <c r="P7" i="6"/>
  <c r="P16" i="6" s="1"/>
  <c r="P8" i="6"/>
  <c r="P9" i="6"/>
  <c r="P10" i="6"/>
  <c r="P11" i="6"/>
  <c r="P14" i="6" s="1"/>
  <c r="P3" i="6"/>
  <c r="O13" i="6"/>
  <c r="O15" i="6"/>
  <c r="O17" i="6"/>
  <c r="O16" i="6"/>
  <c r="O14" i="6"/>
  <c r="O12" i="6"/>
  <c r="M14" i="6"/>
  <c r="M13" i="6"/>
  <c r="M12" i="6"/>
  <c r="M9" i="6"/>
  <c r="M17" i="6" s="1"/>
  <c r="M16" i="6"/>
  <c r="M15" i="6"/>
  <c r="M6" i="6"/>
  <c r="M5" i="6"/>
  <c r="M4" i="6"/>
  <c r="M3" i="6"/>
  <c r="N11" i="6"/>
  <c r="N10" i="6"/>
  <c r="N9" i="6"/>
  <c r="N8" i="6"/>
  <c r="N7" i="6"/>
  <c r="N6" i="6"/>
  <c r="N5" i="6"/>
  <c r="N4" i="6"/>
  <c r="N3" i="6"/>
  <c r="M11" i="6"/>
  <c r="M10" i="6"/>
  <c r="M8" i="6"/>
  <c r="M7" i="6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L42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L51" i="1"/>
  <c r="L50" i="1"/>
  <c r="L49" i="1"/>
  <c r="L48" i="1"/>
  <c r="L47" i="1"/>
  <c r="L46" i="1"/>
  <c r="L45" i="1"/>
  <c r="L44" i="1"/>
  <c r="L43" i="1"/>
  <c r="L41" i="1"/>
  <c r="L40" i="1"/>
  <c r="J51" i="4"/>
  <c r="K51" i="4"/>
  <c r="L51" i="4"/>
  <c r="M51" i="4"/>
  <c r="N51" i="4"/>
  <c r="O51" i="4"/>
  <c r="P51" i="4"/>
  <c r="Q51" i="4"/>
  <c r="R51" i="4"/>
  <c r="S51" i="4"/>
  <c r="J50" i="4"/>
  <c r="K50" i="4"/>
  <c r="L50" i="4"/>
  <c r="M50" i="4"/>
  <c r="N50" i="4"/>
  <c r="O50" i="4"/>
  <c r="P50" i="4"/>
  <c r="Q50" i="4"/>
  <c r="R50" i="4"/>
  <c r="S50" i="4"/>
  <c r="J49" i="4"/>
  <c r="K49" i="4"/>
  <c r="L49" i="4"/>
  <c r="M49" i="4"/>
  <c r="N49" i="4"/>
  <c r="O49" i="4"/>
  <c r="P49" i="4"/>
  <c r="Q49" i="4"/>
  <c r="R49" i="4"/>
  <c r="S49" i="4"/>
  <c r="J48" i="4"/>
  <c r="K48" i="4"/>
  <c r="L48" i="4"/>
  <c r="M48" i="4"/>
  <c r="N48" i="4"/>
  <c r="O48" i="4"/>
  <c r="P48" i="4"/>
  <c r="Q48" i="4"/>
  <c r="R48" i="4"/>
  <c r="S48" i="4"/>
  <c r="J47" i="4"/>
  <c r="K47" i="4"/>
  <c r="L47" i="4"/>
  <c r="M47" i="4"/>
  <c r="N47" i="4"/>
  <c r="O47" i="4"/>
  <c r="P47" i="4"/>
  <c r="Q47" i="4"/>
  <c r="R47" i="4"/>
  <c r="S47" i="4"/>
  <c r="J46" i="4"/>
  <c r="K46" i="4"/>
  <c r="L46" i="4"/>
  <c r="M46" i="4"/>
  <c r="N46" i="4"/>
  <c r="O46" i="4"/>
  <c r="P46" i="4"/>
  <c r="Q46" i="4"/>
  <c r="R46" i="4"/>
  <c r="S46" i="4"/>
  <c r="J45" i="4"/>
  <c r="K45" i="4"/>
  <c r="L45" i="4"/>
  <c r="M45" i="4"/>
  <c r="N45" i="4"/>
  <c r="O45" i="4"/>
  <c r="P45" i="4"/>
  <c r="Q45" i="4"/>
  <c r="R45" i="4"/>
  <c r="S45" i="4"/>
  <c r="J44" i="4"/>
  <c r="K44" i="4"/>
  <c r="L44" i="4"/>
  <c r="M44" i="4"/>
  <c r="N44" i="4"/>
  <c r="O44" i="4"/>
  <c r="P44" i="4"/>
  <c r="Q44" i="4"/>
  <c r="R44" i="4"/>
  <c r="S44" i="4"/>
  <c r="J43" i="4"/>
  <c r="K43" i="4"/>
  <c r="L43" i="4"/>
  <c r="M43" i="4"/>
  <c r="N43" i="4"/>
  <c r="O43" i="4"/>
  <c r="P43" i="4"/>
  <c r="Q43" i="4"/>
  <c r="R43" i="4"/>
  <c r="S43" i="4"/>
  <c r="J42" i="4"/>
  <c r="K42" i="4"/>
  <c r="L42" i="4"/>
  <c r="M42" i="4"/>
  <c r="N42" i="4"/>
  <c r="O42" i="4"/>
  <c r="P42" i="4"/>
  <c r="Q42" i="4"/>
  <c r="R42" i="4"/>
  <c r="S42" i="4"/>
  <c r="J41" i="4"/>
  <c r="K41" i="4"/>
  <c r="L41" i="4"/>
  <c r="M41" i="4"/>
  <c r="N41" i="4"/>
  <c r="O41" i="4"/>
  <c r="P41" i="4"/>
  <c r="Q41" i="4"/>
  <c r="R41" i="4"/>
  <c r="S41" i="4"/>
  <c r="J40" i="4"/>
  <c r="K40" i="4"/>
  <c r="L40" i="4"/>
  <c r="M40" i="4"/>
  <c r="N40" i="4"/>
  <c r="O40" i="4"/>
  <c r="P40" i="4"/>
  <c r="Q40" i="4"/>
  <c r="R40" i="4"/>
  <c r="S40" i="4"/>
  <c r="I51" i="4"/>
  <c r="I50" i="4"/>
  <c r="I49" i="4"/>
  <c r="I48" i="4"/>
  <c r="I47" i="4"/>
  <c r="I46" i="4"/>
  <c r="I45" i="4"/>
  <c r="I44" i="4"/>
  <c r="I43" i="4"/>
  <c r="I42" i="4"/>
  <c r="I41" i="4"/>
  <c r="I40" i="4"/>
  <c r="Q39" i="4"/>
  <c r="R39" i="4" s="1"/>
  <c r="S39" i="4" s="1"/>
  <c r="S38" i="4"/>
  <c r="R38" i="4"/>
  <c r="Q38" i="4"/>
  <c r="R37" i="4"/>
  <c r="S37" i="4" s="1"/>
  <c r="Q37" i="4"/>
  <c r="Q36" i="4"/>
  <c r="R36" i="4" s="1"/>
  <c r="S36" i="4" s="1"/>
  <c r="S35" i="4"/>
  <c r="R35" i="4"/>
  <c r="Q35" i="4"/>
  <c r="S34" i="4"/>
  <c r="R34" i="4"/>
  <c r="Q34" i="4"/>
  <c r="R33" i="4"/>
  <c r="S33" i="4" s="1"/>
  <c r="Q33" i="4"/>
  <c r="Q32" i="4"/>
  <c r="R32" i="4" s="1"/>
  <c r="S32" i="4" s="1"/>
  <c r="S31" i="4"/>
  <c r="R31" i="4"/>
  <c r="Q31" i="4"/>
  <c r="S30" i="4"/>
  <c r="R30" i="4"/>
  <c r="Q30" i="4"/>
  <c r="R29" i="4"/>
  <c r="S29" i="4" s="1"/>
  <c r="Q29" i="4"/>
  <c r="Q28" i="4"/>
  <c r="R28" i="4" s="1"/>
  <c r="S28" i="4" s="1"/>
  <c r="S27" i="4"/>
  <c r="R27" i="4"/>
  <c r="Q27" i="4"/>
  <c r="S26" i="4"/>
  <c r="R26" i="4"/>
  <c r="Q26" i="4"/>
  <c r="R25" i="4"/>
  <c r="S25" i="4" s="1"/>
  <c r="Q25" i="4"/>
  <c r="Q24" i="4"/>
  <c r="R24" i="4" s="1"/>
  <c r="S24" i="4" s="1"/>
  <c r="S23" i="4"/>
  <c r="R23" i="4"/>
  <c r="Q23" i="4"/>
  <c r="S22" i="4"/>
  <c r="R22" i="4"/>
  <c r="Q22" i="4"/>
  <c r="R21" i="4"/>
  <c r="S21" i="4" s="1"/>
  <c r="Q21" i="4"/>
  <c r="Q20" i="4"/>
  <c r="R20" i="4" s="1"/>
  <c r="S20" i="4" s="1"/>
  <c r="S19" i="4"/>
  <c r="R19" i="4"/>
  <c r="Q19" i="4"/>
  <c r="S18" i="4"/>
  <c r="R18" i="4"/>
  <c r="Q18" i="4"/>
  <c r="R17" i="4"/>
  <c r="S17" i="4" s="1"/>
  <c r="Q17" i="4"/>
  <c r="Q16" i="4"/>
  <c r="R16" i="4" s="1"/>
  <c r="S16" i="4" s="1"/>
  <c r="S15" i="4"/>
  <c r="R15" i="4"/>
  <c r="Q15" i="4"/>
  <c r="S14" i="4"/>
  <c r="R14" i="4"/>
  <c r="Q14" i="4"/>
  <c r="R13" i="4"/>
  <c r="S13" i="4" s="1"/>
  <c r="Q13" i="4"/>
  <c r="Q12" i="4"/>
  <c r="R12" i="4" s="1"/>
  <c r="S12" i="4" s="1"/>
  <c r="S11" i="4"/>
  <c r="R11" i="4"/>
  <c r="Q11" i="4"/>
  <c r="S10" i="4"/>
  <c r="R10" i="4"/>
  <c r="Q10" i="4"/>
  <c r="R9" i="4"/>
  <c r="S9" i="4" s="1"/>
  <c r="Q9" i="4"/>
  <c r="Q8" i="4"/>
  <c r="R8" i="4" s="1"/>
  <c r="S8" i="4" s="1"/>
  <c r="S7" i="4"/>
  <c r="R7" i="4"/>
  <c r="Q7" i="4"/>
  <c r="S6" i="4"/>
  <c r="R6" i="4"/>
  <c r="Q6" i="4"/>
  <c r="R5" i="4"/>
  <c r="S5" i="4" s="1"/>
  <c r="Q5" i="4"/>
  <c r="Q4" i="4"/>
  <c r="R4" i="4" s="1"/>
  <c r="S4" i="4" s="1"/>
  <c r="AQ5" i="3"/>
  <c r="AR5" i="3" s="1"/>
  <c r="AS5" i="3" s="1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R24" i="3" s="1"/>
  <c r="AS24" i="3" s="1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3" i="3"/>
  <c r="AQ45" i="3"/>
  <c r="AQ46" i="3"/>
  <c r="AQ48" i="3"/>
  <c r="AQ50" i="3"/>
  <c r="AR36" i="3"/>
  <c r="AS36" i="3" s="1"/>
  <c r="AQ52" i="3"/>
  <c r="AQ42" i="3"/>
  <c r="AQ49" i="3"/>
  <c r="AQ4" i="3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" i="1"/>
  <c r="AQ5" i="1"/>
  <c r="AQ6" i="1"/>
  <c r="AQ7" i="1"/>
  <c r="AQ8" i="1"/>
  <c r="AQ9" i="1"/>
  <c r="AQ10" i="1"/>
  <c r="AR10" i="1" s="1"/>
  <c r="AQ11" i="1"/>
  <c r="AQ12" i="1"/>
  <c r="AR12" i="1" s="1"/>
  <c r="AQ13" i="1"/>
  <c r="AQ14" i="1"/>
  <c r="AQ15" i="1"/>
  <c r="AQ16" i="1"/>
  <c r="AR16" i="1" s="1"/>
  <c r="AQ17" i="1"/>
  <c r="AQ18" i="1"/>
  <c r="AQ19" i="1"/>
  <c r="AQ20" i="1"/>
  <c r="AQ21" i="1"/>
  <c r="AQ22" i="1"/>
  <c r="AQ23" i="1"/>
  <c r="AQ24" i="1"/>
  <c r="AR24" i="1" s="1"/>
  <c r="AQ25" i="1"/>
  <c r="AQ26" i="1"/>
  <c r="AR26" i="1" s="1"/>
  <c r="AQ27" i="1"/>
  <c r="AQ28" i="1"/>
  <c r="AR28" i="1" s="1"/>
  <c r="AQ29" i="1"/>
  <c r="AQ30" i="1"/>
  <c r="AQ31" i="1"/>
  <c r="AQ32" i="1"/>
  <c r="AQ33" i="1"/>
  <c r="AR33" i="1" s="1"/>
  <c r="AQ34" i="1"/>
  <c r="AQ35" i="1"/>
  <c r="AQ36" i="1"/>
  <c r="AR36" i="1" s="1"/>
  <c r="AQ37" i="1"/>
  <c r="AQ38" i="1"/>
  <c r="AQ39" i="1"/>
  <c r="AR6" i="1"/>
  <c r="AR9" i="1"/>
  <c r="AR13" i="1"/>
  <c r="AR20" i="1"/>
  <c r="AR25" i="1"/>
  <c r="AR30" i="1"/>
  <c r="AR38" i="1"/>
  <c r="AR32" i="1"/>
  <c r="AQ4" i="1"/>
  <c r="AR39" i="1"/>
  <c r="AR37" i="1"/>
  <c r="AR35" i="1"/>
  <c r="AR34" i="1"/>
  <c r="AR31" i="1"/>
  <c r="AR29" i="1"/>
  <c r="AR27" i="1"/>
  <c r="AR23" i="1"/>
  <c r="AR22" i="1"/>
  <c r="AR21" i="1"/>
  <c r="AR19" i="1"/>
  <c r="AR18" i="1"/>
  <c r="AR17" i="1"/>
  <c r="AR15" i="1"/>
  <c r="AR14" i="1"/>
  <c r="AR11" i="1"/>
  <c r="AR8" i="1"/>
  <c r="AR7" i="1"/>
  <c r="AR5" i="1"/>
  <c r="AR4" i="1"/>
  <c r="AQ47" i="3"/>
  <c r="AQ44" i="3"/>
  <c r="AQ41" i="3"/>
  <c r="AR9" i="3"/>
  <c r="AS9" i="3" s="1"/>
  <c r="AR13" i="3"/>
  <c r="AS13" i="3" s="1"/>
  <c r="AR17" i="3"/>
  <c r="AS17" i="3" s="1"/>
  <c r="AR21" i="3"/>
  <c r="AS21" i="3" s="1"/>
  <c r="AR25" i="3"/>
  <c r="AS25" i="3" s="1"/>
  <c r="AR29" i="3"/>
  <c r="AS29" i="3" s="1"/>
  <c r="AR33" i="3"/>
  <c r="AS33" i="3" s="1"/>
  <c r="AR37" i="3"/>
  <c r="AS37" i="3" s="1"/>
  <c r="AR7" i="3"/>
  <c r="AR10" i="3"/>
  <c r="AS10" i="3" s="1"/>
  <c r="AR11" i="3"/>
  <c r="AS11" i="3" s="1"/>
  <c r="AR14" i="3"/>
  <c r="AS14" i="3" s="1"/>
  <c r="AR15" i="3"/>
  <c r="AS15" i="3" s="1"/>
  <c r="AR18" i="3"/>
  <c r="AS18" i="3" s="1"/>
  <c r="AR19" i="3"/>
  <c r="AS19" i="3" s="1"/>
  <c r="AR22" i="3"/>
  <c r="AS22" i="3" s="1"/>
  <c r="AR23" i="3"/>
  <c r="AS23" i="3" s="1"/>
  <c r="AR26" i="3"/>
  <c r="AS26" i="3" s="1"/>
  <c r="AR27" i="3"/>
  <c r="AS27" i="3" s="1"/>
  <c r="AR28" i="3"/>
  <c r="AS28" i="3" s="1"/>
  <c r="AR30" i="3"/>
  <c r="AS30" i="3" s="1"/>
  <c r="AR31" i="3"/>
  <c r="AS31" i="3" s="1"/>
  <c r="AR34" i="3"/>
  <c r="AS34" i="3" s="1"/>
  <c r="AR35" i="3"/>
  <c r="AS35" i="3" s="1"/>
  <c r="AR38" i="3"/>
  <c r="AS38" i="3" s="1"/>
  <c r="AR39" i="3"/>
  <c r="AS39" i="3" s="1"/>
  <c r="AR6" i="3"/>
  <c r="AS6" i="3" s="1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L42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L52" i="3"/>
  <c r="L51" i="3"/>
  <c r="L50" i="3"/>
  <c r="L49" i="3"/>
  <c r="L48" i="3"/>
  <c r="L47" i="3"/>
  <c r="L46" i="3"/>
  <c r="L45" i="3"/>
  <c r="L44" i="3"/>
  <c r="L43" i="3"/>
  <c r="L41" i="3"/>
  <c r="P13" i="6" l="1"/>
  <c r="P15" i="6"/>
  <c r="P17" i="6"/>
  <c r="P12" i="6"/>
  <c r="AS48" i="3"/>
  <c r="AS49" i="3"/>
  <c r="AR12" i="3"/>
  <c r="AS12" i="3" s="1"/>
  <c r="AS52" i="3"/>
  <c r="AS47" i="3"/>
  <c r="AQ51" i="3"/>
  <c r="AS43" i="3"/>
  <c r="AS44" i="3"/>
  <c r="AR44" i="3"/>
  <c r="AS51" i="3"/>
  <c r="AR48" i="3"/>
  <c r="AR32" i="3"/>
  <c r="AS32" i="3" s="1"/>
  <c r="AS50" i="3" s="1"/>
  <c r="AR16" i="3"/>
  <c r="AS7" i="3"/>
  <c r="AR49" i="3"/>
  <c r="AR20" i="3"/>
  <c r="AS20" i="3" s="1"/>
  <c r="AS46" i="3" s="1"/>
  <c r="AR52" i="3"/>
  <c r="AR8" i="3"/>
  <c r="AS8" i="3" s="1"/>
  <c r="AR43" i="3"/>
  <c r="AR47" i="3"/>
  <c r="AR51" i="3"/>
  <c r="AS4" i="3"/>
  <c r="AS41" i="3" s="1"/>
  <c r="AR41" i="3"/>
  <c r="AR46" i="3" l="1"/>
  <c r="AS16" i="3"/>
  <c r="AS45" i="3" s="1"/>
  <c r="AR45" i="3"/>
  <c r="AR42" i="3"/>
  <c r="AR50" i="3"/>
  <c r="AS42" i="3"/>
</calcChain>
</file>

<file path=xl/sharedStrings.xml><?xml version="1.0" encoding="utf-8"?>
<sst xmlns="http://schemas.openxmlformats.org/spreadsheetml/2006/main" count="1241" uniqueCount="357">
  <si>
    <t xml:space="preserve">Lab Number
              </t>
  </si>
  <si>
    <t>Date Received</t>
  </si>
  <si>
    <t>Customer Sample ID</t>
  </si>
  <si>
    <t>Depth</t>
  </si>
  <si>
    <t>Aqua Regia Total K</t>
  </si>
  <si>
    <t>Colour</t>
  </si>
  <si>
    <t>Gravel</t>
  </si>
  <si>
    <t>Texture</t>
  </si>
  <si>
    <t>Ammonium Nitrogen</t>
  </si>
  <si>
    <t>Nitrate Nitrogen</t>
  </si>
  <si>
    <t>Phosphorus Colwell</t>
  </si>
  <si>
    <t>Potassium Colwell</t>
  </si>
  <si>
    <t>Sulfur</t>
  </si>
  <si>
    <t>Organic Carbon</t>
  </si>
  <si>
    <t>Conductivity</t>
  </si>
  <si>
    <t>pH Level (CaCl2)</t>
  </si>
  <si>
    <t>pH Level (H2O)</t>
  </si>
  <si>
    <t>DTPA Copper</t>
  </si>
  <si>
    <t>DTPA Iron</t>
  </si>
  <si>
    <t>DTPA Manganese</t>
  </si>
  <si>
    <t>DTPA Zinc</t>
  </si>
  <si>
    <t>Exc. Aluminium</t>
  </si>
  <si>
    <t>Exc. Calcium</t>
  </si>
  <si>
    <t>Exc. Magnesium</t>
  </si>
  <si>
    <t>Exc. Potassium</t>
  </si>
  <si>
    <t>Exc. Sodium</t>
  </si>
  <si>
    <t>Aluminium CaCl2</t>
  </si>
  <si>
    <t>Boron Hot CaCl2</t>
  </si>
  <si>
    <t>PBI</t>
  </si>
  <si>
    <t>Total Nitrogen</t>
  </si>
  <si>
    <t>Total Phosphorus</t>
  </si>
  <si>
    <t>Fine Fraction (oven-dried)</t>
  </si>
  <si>
    <t>Gravel Fraction</t>
  </si>
  <si>
    <t>Total organic carbon (acid wash) (oven-dried)</t>
  </si>
  <si>
    <t>Whole soil (oven-dried)</t>
  </si>
  <si>
    <t>Total Organic Carbon (Acid Wash)</t>
  </si>
  <si>
    <t>Moisture (air-dried)</t>
  </si>
  <si>
    <t>Gravimetric Water Content</t>
  </si>
  <si>
    <t>%</t>
  </si>
  <si>
    <t>mg/kg</t>
  </si>
  <si>
    <t>dS/m</t>
  </si>
  <si>
    <t>meq/100g</t>
  </si>
  <si>
    <t>g</t>
  </si>
  <si>
    <t>2AOS25007</t>
  </si>
  <si>
    <t>08/04/2025</t>
  </si>
  <si>
    <t>Plot 1102</t>
  </si>
  <si>
    <t>Wathingarra</t>
  </si>
  <si>
    <t>0-10</t>
  </si>
  <si>
    <t>LTBR</t>
  </si>
  <si>
    <t>2AOS25008</t>
  </si>
  <si>
    <t>Plot 1103</t>
  </si>
  <si>
    <t>2AOS25009</t>
  </si>
  <si>
    <t>Plot 1111</t>
  </si>
  <si>
    <t>BR</t>
  </si>
  <si>
    <t>2AOS25010</t>
  </si>
  <si>
    <t>Plot 1112</t>
  </si>
  <si>
    <t>2AOS25011</t>
  </si>
  <si>
    <t>Plot 1204</t>
  </si>
  <si>
    <t>2AOS25012</t>
  </si>
  <si>
    <t>Plot 1205</t>
  </si>
  <si>
    <t>2AOS25013</t>
  </si>
  <si>
    <t>Plot 1207</t>
  </si>
  <si>
    <t>2AOS25014</t>
  </si>
  <si>
    <t>Plot 1208</t>
  </si>
  <si>
    <t>2AOS25015</t>
  </si>
  <si>
    <t>Plot 1306</t>
  </si>
  <si>
    <t>2AOS25016</t>
  </si>
  <si>
    <t>Plot 1307</t>
  </si>
  <si>
    <t>2AOS25017</t>
  </si>
  <si>
    <t>Plot 1309</t>
  </si>
  <si>
    <t>2AOS25018</t>
  </si>
  <si>
    <t>Plot 1310</t>
  </si>
  <si>
    <t>2AOS25019</t>
  </si>
  <si>
    <t>Plot 3102</t>
  </si>
  <si>
    <t>2AOS25020</t>
  </si>
  <si>
    <t>Plot 3103</t>
  </si>
  <si>
    <t>2AOS25021</t>
  </si>
  <si>
    <t>Plot 3111</t>
  </si>
  <si>
    <t>2AOS25022</t>
  </si>
  <si>
    <t>Plot 3112</t>
  </si>
  <si>
    <t>2AOS25023</t>
  </si>
  <si>
    <t>Plot 3204</t>
  </si>
  <si>
    <t>2AOS25024</t>
  </si>
  <si>
    <t>Plot 3205</t>
  </si>
  <si>
    <t>2AOS25025</t>
  </si>
  <si>
    <t>Plot 3207</t>
  </si>
  <si>
    <t>2AOS25026</t>
  </si>
  <si>
    <t>Plot 3208</t>
  </si>
  <si>
    <t>2AOS25027</t>
  </si>
  <si>
    <t>Plot 3306</t>
  </si>
  <si>
    <t>2AOS25028</t>
  </si>
  <si>
    <t>Plot 3307</t>
  </si>
  <si>
    <t>2AOS25029</t>
  </si>
  <si>
    <t>Plot 3309</t>
  </si>
  <si>
    <t>2AOS25030</t>
  </si>
  <si>
    <t>Plot 3310</t>
  </si>
  <si>
    <t>2AOS25031</t>
  </si>
  <si>
    <t>Plot 5102</t>
  </si>
  <si>
    <t>2AOS25032</t>
  </si>
  <si>
    <t>Plot 5103</t>
  </si>
  <si>
    <t>2AOS25033</t>
  </si>
  <si>
    <t>Plot 5111</t>
  </si>
  <si>
    <t>2AOS25034</t>
  </si>
  <si>
    <t>Plot 5112</t>
  </si>
  <si>
    <t>2AOS25035</t>
  </si>
  <si>
    <t>Plot 5204</t>
  </si>
  <si>
    <t>2AOS25037</t>
  </si>
  <si>
    <t>Plot 5205</t>
  </si>
  <si>
    <t>20-25</t>
  </si>
  <si>
    <t>2AOS25038</t>
  </si>
  <si>
    <t>Plot 5207</t>
  </si>
  <si>
    <t>2AOS25039</t>
  </si>
  <si>
    <t>Plot 5208</t>
  </si>
  <si>
    <t>2AOS25040</t>
  </si>
  <si>
    <t>Plot 5306</t>
  </si>
  <si>
    <t>2AOS25041</t>
  </si>
  <si>
    <t>Plot 5307</t>
  </si>
  <si>
    <t>2AOS25042</t>
  </si>
  <si>
    <t>Plot 5309</t>
  </si>
  <si>
    <t>2AOS25043</t>
  </si>
  <si>
    <t>Plot 5310</t>
  </si>
  <si>
    <t>2AOS25044</t>
  </si>
  <si>
    <t>10-30</t>
  </si>
  <si>
    <t>2AOS25045</t>
  </si>
  <si>
    <t>2AOS25046</t>
  </si>
  <si>
    <t>2AOS25047</t>
  </si>
  <si>
    <t>2AOS25048</t>
  </si>
  <si>
    <t>2AOS25049</t>
  </si>
  <si>
    <t>2AOS25050</t>
  </si>
  <si>
    <t>2AOS25051</t>
  </si>
  <si>
    <t>2AOS25052</t>
  </si>
  <si>
    <t>2AOS25053</t>
  </si>
  <si>
    <t>2AOS25054</t>
  </si>
  <si>
    <t>2AOS25055</t>
  </si>
  <si>
    <t>2AOS25056</t>
  </si>
  <si>
    <t>2AOS25057</t>
  </si>
  <si>
    <t>2AOS25058</t>
  </si>
  <si>
    <t>2AOS25059</t>
  </si>
  <si>
    <t>2AOS25060</t>
  </si>
  <si>
    <t>2AOS25061</t>
  </si>
  <si>
    <t>2AOS25062</t>
  </si>
  <si>
    <t>2AOS25063</t>
  </si>
  <si>
    <t>2AOS25064</t>
  </si>
  <si>
    <t>2AOS25065</t>
  </si>
  <si>
    <t>2AOS25066</t>
  </si>
  <si>
    <t>2AOS25068</t>
  </si>
  <si>
    <t>2AOS25069</t>
  </si>
  <si>
    <t>2AOS25070</t>
  </si>
  <si>
    <t>2AOS25071</t>
  </si>
  <si>
    <t>2AOS25072</t>
  </si>
  <si>
    <t>2AOS25073</t>
  </si>
  <si>
    <t>2AOS25074</t>
  </si>
  <si>
    <t>2AOS25075</t>
  </si>
  <si>
    <t>2AOS25076</t>
  </si>
  <si>
    <t>2AOS25077</t>
  </si>
  <si>
    <t>2AOS25078</t>
  </si>
  <si>
    <t>2AOS25079</t>
  </si>
  <si>
    <t>2AOS25080</t>
  </si>
  <si>
    <t>2AFS25081</t>
  </si>
  <si>
    <t>07/04/2025</t>
  </si>
  <si>
    <t>30-50</t>
  </si>
  <si>
    <t>2AFS25082</t>
  </si>
  <si>
    <t>2AFS25083</t>
  </si>
  <si>
    <t>2AFS25084</t>
  </si>
  <si>
    <t>2AFS25085</t>
  </si>
  <si>
    <t>2AFS25086</t>
  </si>
  <si>
    <t>2AFS25087</t>
  </si>
  <si>
    <t>2AFS25088</t>
  </si>
  <si>
    <t>2AFS25089</t>
  </si>
  <si>
    <t>2AFS25090</t>
  </si>
  <si>
    <t>2AFS25091</t>
  </si>
  <si>
    <t>2AFS25092</t>
  </si>
  <si>
    <t>2AFS25093</t>
  </si>
  <si>
    <t>2AFS25094</t>
  </si>
  <si>
    <t>2AFS25095</t>
  </si>
  <si>
    <t>2AFS25096</t>
  </si>
  <si>
    <t>2AFS25103</t>
  </si>
  <si>
    <t>2AFS25104</t>
  </si>
  <si>
    <t>2AFS25105</t>
  </si>
  <si>
    <t>2AFS25106</t>
  </si>
  <si>
    <t>2AFS25107</t>
  </si>
  <si>
    <t>2AFS25108</t>
  </si>
  <si>
    <t>2AFS25109</t>
  </si>
  <si>
    <t>2AFS25110</t>
  </si>
  <si>
    <t>2AFS25111</t>
  </si>
  <si>
    <t>2AFS25112</t>
  </si>
  <si>
    <t>2AFS25113</t>
  </si>
  <si>
    <t>2AFS25114</t>
  </si>
  <si>
    <t>2AFS25115</t>
  </si>
  <si>
    <t>2AFS25116</t>
  </si>
  <si>
    <t>2AFS25117</t>
  </si>
  <si>
    <t>2AFS25118</t>
  </si>
  <si>
    <t>2AFS25119</t>
  </si>
  <si>
    <t>2AFS25120</t>
  </si>
  <si>
    <t>2AFS25121</t>
  </si>
  <si>
    <t>2AFS25122</t>
  </si>
  <si>
    <t>Wathingarra Soil Results - 2025 (samples collected at pre-seeding in 2025)</t>
  </si>
  <si>
    <t>Plot No.</t>
  </si>
  <si>
    <t>Compost+Mouldboard</t>
  </si>
  <si>
    <t>Treatment Name</t>
  </si>
  <si>
    <t>Compost+Mouldboard+BF</t>
  </si>
  <si>
    <t>Compost+Untreated Control+BF</t>
  </si>
  <si>
    <t>NIL+Mouldboard+BF</t>
  </si>
  <si>
    <t>NIL+Untreated Control+BF</t>
  </si>
  <si>
    <t>Ironman Gypsum+Mouldboard+BF</t>
  </si>
  <si>
    <t>Ironman Gypsum+Untreated Control+BF</t>
  </si>
  <si>
    <t>Compost+Untreated Control</t>
  </si>
  <si>
    <t>NIL+Mouldboard</t>
  </si>
  <si>
    <t>NIL+Untreated Control</t>
  </si>
  <si>
    <t>Ironman Gypsum+Mouldboard</t>
  </si>
  <si>
    <t>Ironman Gypsum+Untreated Control</t>
  </si>
  <si>
    <t>Site Name</t>
  </si>
  <si>
    <t xml:space="preserve">Site Name </t>
  </si>
  <si>
    <t xml:space="preserve">Rep No. </t>
  </si>
  <si>
    <t>Rep No.</t>
  </si>
  <si>
    <t>Standard Error of Treatment Mean</t>
  </si>
  <si>
    <t>Collected Soil Volume</t>
  </si>
  <si>
    <t>Bulk Density of collected soil</t>
  </si>
  <si>
    <t>Total Organic Carbon per Hectare</t>
  </si>
  <si>
    <t>cm3</t>
  </si>
  <si>
    <t>g/cm3</t>
  </si>
  <si>
    <t>t/ha</t>
  </si>
  <si>
    <t>Customer</t>
  </si>
  <si>
    <t>Name</t>
  </si>
  <si>
    <t>Code</t>
  </si>
  <si>
    <t>G7S22081</t>
  </si>
  <si>
    <t>WGM1</t>
  </si>
  <si>
    <t>WAT-R1</t>
  </si>
  <si>
    <t>Murdoch Uni - Luca De Prato</t>
  </si>
  <si>
    <t>G7S22082</t>
  </si>
  <si>
    <t>WGM2</t>
  </si>
  <si>
    <t>G7S22083</t>
  </si>
  <si>
    <t>WGM3</t>
  </si>
  <si>
    <t>G7S22084</t>
  </si>
  <si>
    <t>WGM4</t>
  </si>
  <si>
    <t>G7S22085</t>
  </si>
  <si>
    <t>WGM5</t>
  </si>
  <si>
    <t>WAT-R2</t>
  </si>
  <si>
    <t>G7S22086</t>
  </si>
  <si>
    <t>WGM6</t>
  </si>
  <si>
    <t>G7S22087</t>
  </si>
  <si>
    <t>WGM7</t>
  </si>
  <si>
    <t>G7S22088</t>
  </si>
  <si>
    <t>WGM8</t>
  </si>
  <si>
    <t>G7S22089</t>
  </si>
  <si>
    <t>WGM9</t>
  </si>
  <si>
    <t>G7S22090</t>
  </si>
  <si>
    <t>WGM10</t>
  </si>
  <si>
    <t>G7S22091</t>
  </si>
  <si>
    <t>WGM11</t>
  </si>
  <si>
    <t>G7S22092</t>
  </si>
  <si>
    <t>WGM12</t>
  </si>
  <si>
    <t>G7S22093</t>
  </si>
  <si>
    <t>WGM13</t>
  </si>
  <si>
    <t>WAT-R3</t>
  </si>
  <si>
    <t>G7S22094</t>
  </si>
  <si>
    <t>WGM14</t>
  </si>
  <si>
    <t>G7S22095</t>
  </si>
  <si>
    <t>WGM15</t>
  </si>
  <si>
    <t>G7S22096</t>
  </si>
  <si>
    <t>WGM16</t>
  </si>
  <si>
    <t>G7S22103</t>
  </si>
  <si>
    <t>WGM17</t>
  </si>
  <si>
    <t>G7S22104</t>
  </si>
  <si>
    <t>WGM18</t>
  </si>
  <si>
    <t>G7S22105</t>
  </si>
  <si>
    <t>WGM19</t>
  </si>
  <si>
    <t>G7S22106</t>
  </si>
  <si>
    <t>WGM20</t>
  </si>
  <si>
    <t>G7S22107</t>
  </si>
  <si>
    <t>WGM21</t>
  </si>
  <si>
    <t>G7S22108</t>
  </si>
  <si>
    <t>WGM22</t>
  </si>
  <si>
    <t>G7S22109</t>
  </si>
  <si>
    <t>WGM23</t>
  </si>
  <si>
    <t>G7S22110</t>
  </si>
  <si>
    <t>WGM24</t>
  </si>
  <si>
    <t>G7S22111</t>
  </si>
  <si>
    <t>WGM25</t>
  </si>
  <si>
    <t>G7S22112</t>
  </si>
  <si>
    <t>WGM26</t>
  </si>
  <si>
    <t>G7S22113</t>
  </si>
  <si>
    <t>WGM27</t>
  </si>
  <si>
    <t>G7S22114</t>
  </si>
  <si>
    <t>WGM28</t>
  </si>
  <si>
    <t>G7S22115</t>
  </si>
  <si>
    <t>WGM29</t>
  </si>
  <si>
    <t>G7S22116</t>
  </si>
  <si>
    <t>WGM30</t>
  </si>
  <si>
    <t>G7S22117</t>
  </si>
  <si>
    <t>WGM31</t>
  </si>
  <si>
    <t>G7S22118</t>
  </si>
  <si>
    <t>WGM32</t>
  </si>
  <si>
    <t>G7S22119</t>
  </si>
  <si>
    <t>WGM33</t>
  </si>
  <si>
    <t>G7S22120</t>
  </si>
  <si>
    <t>WGM34</t>
  </si>
  <si>
    <t>G7S22121</t>
  </si>
  <si>
    <t>WGM35</t>
  </si>
  <si>
    <t>G7S22122</t>
  </si>
  <si>
    <t>WGM36</t>
  </si>
  <si>
    <t>G7S22123</t>
  </si>
  <si>
    <t>WGM37</t>
  </si>
  <si>
    <t>G7S22124</t>
  </si>
  <si>
    <t>WGM38</t>
  </si>
  <si>
    <t>G7S22125</t>
  </si>
  <si>
    <t>WGM39</t>
  </si>
  <si>
    <t>G7S22126</t>
  </si>
  <si>
    <t>WGM40</t>
  </si>
  <si>
    <t>G7S22127</t>
  </si>
  <si>
    <t>WGM41</t>
  </si>
  <si>
    <t>G7S22128</t>
  </si>
  <si>
    <t>WGM42</t>
  </si>
  <si>
    <t>G7S22129</t>
  </si>
  <si>
    <t>WGM43</t>
  </si>
  <si>
    <t>G7S22130</t>
  </si>
  <si>
    <t>WGM44</t>
  </si>
  <si>
    <t>G7S22131</t>
  </si>
  <si>
    <t>WGM45</t>
  </si>
  <si>
    <t>G7S22133</t>
  </si>
  <si>
    <t>WGM46</t>
  </si>
  <si>
    <t>G7S22134</t>
  </si>
  <si>
    <t>WGM47</t>
  </si>
  <si>
    <t>G7S22135</t>
  </si>
  <si>
    <t>WGM48</t>
  </si>
  <si>
    <t>G7S22136</t>
  </si>
  <si>
    <t>WGM49</t>
  </si>
  <si>
    <t>G7S22137</t>
  </si>
  <si>
    <t>WGM50</t>
  </si>
  <si>
    <t>G7S22138</t>
  </si>
  <si>
    <t>WGM51</t>
  </si>
  <si>
    <t>G7S22139</t>
  </si>
  <si>
    <t>WGM52</t>
  </si>
  <si>
    <t>G7S22140</t>
  </si>
  <si>
    <t>WGM53</t>
  </si>
  <si>
    <t>G7S22141</t>
  </si>
  <si>
    <t>WGM54</t>
  </si>
  <si>
    <t>S.No.</t>
  </si>
  <si>
    <t>Average (each Rep)</t>
  </si>
  <si>
    <t>Standard Error (Each Rep)</t>
  </si>
  <si>
    <t>R1 (0-10)</t>
  </si>
  <si>
    <t>R2 (0-10)</t>
  </si>
  <si>
    <t>R3 (0-10)</t>
  </si>
  <si>
    <t>R1 (10-30)</t>
  </si>
  <si>
    <t>R2 (10-30)</t>
  </si>
  <si>
    <t>R3 (30-50)</t>
  </si>
  <si>
    <t>R3 (10-30)</t>
  </si>
  <si>
    <t>R1 (30-50)</t>
  </si>
  <si>
    <t>R2 (30-50)</t>
  </si>
  <si>
    <t>Average (0-10)</t>
  </si>
  <si>
    <t>Average (10-30)</t>
  </si>
  <si>
    <t>Average (30-50)</t>
  </si>
  <si>
    <t>SE (0-10)</t>
  </si>
  <si>
    <t>SE (10-30)</t>
  </si>
  <si>
    <t>SE (30-50)</t>
  </si>
  <si>
    <t>Total Organic C (t/ha)</t>
  </si>
  <si>
    <t>Bulk Density (g/cm3)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</si>
</sst>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2" fontId="0" fillId="2" borderId="0" xfId="0" applyNumberFormat="1" applyFill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0" fontId="5" fillId="0" borderId="0" xfId="1"/>
    <xf numFmtId="0" fontId="2" fillId="0" borderId="11" xfId="1" applyFont="1" applyBorder="1" applyAlignment="1" applyProtection="1">
      <alignment horizontal="center" vertical="center" wrapText="1" readingOrder="1"/>
      <protection locked="0"/>
    </xf>
    <xf numFmtId="0" fontId="5" fillId="0" borderId="0" xfId="1" applyAlignment="1">
      <alignment horizontal="center" vertical="center"/>
    </xf>
    <xf numFmtId="0" fontId="3" fillId="0" borderId="11" xfId="1" applyFont="1" applyBorder="1" applyAlignment="1" applyProtection="1">
      <alignment horizontal="center" vertical="center" wrapText="1" readingOrder="1"/>
      <protection locked="0"/>
    </xf>
    <xf numFmtId="0" fontId="3" fillId="0" borderId="13" xfId="1" applyFont="1" applyBorder="1" applyAlignment="1" applyProtection="1">
      <alignment horizontal="center" vertical="center" wrapText="1" readingOrder="1"/>
      <protection locked="0"/>
    </xf>
    <xf numFmtId="0" fontId="3" fillId="0" borderId="12" xfId="1" applyFont="1" applyBorder="1" applyAlignment="1" applyProtection="1">
      <alignment horizontal="center" vertical="center" wrapText="1" readingOrder="1"/>
      <protection locked="0"/>
    </xf>
    <xf numFmtId="0" fontId="2" fillId="0" borderId="12" xfId="1" applyFont="1" applyBorder="1" applyAlignment="1" applyProtection="1">
      <alignment horizontal="center" vertical="center" wrapText="1" readingOrder="1"/>
      <protection locked="0"/>
    </xf>
    <xf numFmtId="0" fontId="3" fillId="0" borderId="15" xfId="1" applyFont="1" applyBorder="1" applyAlignment="1" applyProtection="1">
      <alignment horizontal="center" vertical="center" wrapText="1" readingOrder="1"/>
      <protection locked="0"/>
    </xf>
    <xf numFmtId="2" fontId="0" fillId="3" borderId="0" xfId="0" applyNumberFormat="1" applyFill="1" applyAlignment="1">
      <alignment horizontal="center" vertical="center"/>
    </xf>
    <xf numFmtId="2" fontId="5" fillId="3" borderId="2" xfId="1" applyNumberFormat="1" applyFill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 wrapText="1" readingOrder="1"/>
      <protection locked="0"/>
    </xf>
    <xf numFmtId="0" fontId="2" fillId="0" borderId="16" xfId="1" applyFont="1" applyBorder="1" applyAlignment="1" applyProtection="1">
      <alignment horizontal="center" vertical="center" wrapText="1" readingOrder="1"/>
      <protection locked="0"/>
    </xf>
    <xf numFmtId="0" fontId="2" fillId="0" borderId="17" xfId="1" applyFont="1" applyBorder="1" applyAlignment="1" applyProtection="1">
      <alignment horizontal="center" vertical="center" wrapText="1" readingOrder="1"/>
      <protection locked="0"/>
    </xf>
    <xf numFmtId="0" fontId="3" fillId="0" borderId="18" xfId="1" applyFont="1" applyBorder="1" applyAlignment="1" applyProtection="1">
      <alignment horizontal="center" vertical="center" wrapText="1" readingOrder="1"/>
      <protection locked="0"/>
    </xf>
    <xf numFmtId="0" fontId="3" fillId="0" borderId="16" xfId="1" applyFont="1" applyBorder="1" applyAlignment="1" applyProtection="1">
      <alignment horizontal="center" vertical="center" wrapText="1" readingOrder="1"/>
      <protection locked="0"/>
    </xf>
    <xf numFmtId="0" fontId="3" fillId="0" borderId="17" xfId="1" applyFont="1" applyBorder="1" applyAlignment="1" applyProtection="1">
      <alignment horizontal="center" vertical="center" wrapText="1" readingOrder="1"/>
      <protection locked="0"/>
    </xf>
    <xf numFmtId="0" fontId="3" fillId="0" borderId="19" xfId="1" applyFont="1" applyBorder="1" applyAlignment="1" applyProtection="1">
      <alignment horizontal="center" vertical="center" wrapText="1" readingOrder="1"/>
      <protection locked="0"/>
    </xf>
    <xf numFmtId="0" fontId="2" fillId="0" borderId="0" xfId="1" applyFont="1" applyAlignment="1" applyProtection="1">
      <alignment horizontal="center" vertical="center" wrapText="1" readingOrder="1"/>
      <protection locked="0"/>
    </xf>
    <xf numFmtId="2" fontId="5" fillId="3" borderId="0" xfId="1" applyNumberFormat="1" applyFill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5" fillId="3" borderId="3" xfId="1" applyNumberForma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 readingOrder="1"/>
      <protection locked="0"/>
    </xf>
    <xf numFmtId="0" fontId="2" fillId="3" borderId="0" xfId="1" applyFont="1" applyFill="1" applyAlignment="1" applyProtection="1">
      <alignment horizontal="center" vertical="center" wrapText="1" readingOrder="1"/>
      <protection locked="0"/>
    </xf>
    <xf numFmtId="0" fontId="2" fillId="3" borderId="3" xfId="1" applyFont="1" applyFill="1" applyBorder="1" applyAlignment="1" applyProtection="1">
      <alignment horizontal="center" vertical="center" wrapText="1" readingOrder="1"/>
      <protection locked="0"/>
    </xf>
    <xf numFmtId="2" fontId="6" fillId="3" borderId="0" xfId="1" applyNumberFormat="1" applyFont="1" applyFill="1" applyAlignment="1">
      <alignment horizontal="center" vertical="center"/>
    </xf>
    <xf numFmtId="2" fontId="6" fillId="3" borderId="2" xfId="1" applyNumberFormat="1" applyFont="1" applyFill="1" applyBorder="1" applyAlignment="1">
      <alignment horizontal="center" vertical="center"/>
    </xf>
    <xf numFmtId="0" fontId="2" fillId="0" borderId="11" xfId="1" applyFont="1" applyBorder="1" applyAlignment="1" applyProtection="1">
      <alignment horizontal="center" vertical="center" wrapText="1" readingOrder="1"/>
      <protection locked="0"/>
    </xf>
    <xf numFmtId="0" fontId="5" fillId="0" borderId="14" xfId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04F3EA8-CFDE-40BF-98E4-0B5102A110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E32E4-9E9B-41F7-9AFB-C5915F01A40C}">
  <dimension ref="A1:P58"/>
  <sheetViews>
    <sheetView showGridLines="0" workbookViewId="0">
      <selection activeCell="J15" sqref="J15"/>
    </sheetView>
  </sheetViews>
  <sheetFormatPr defaultColWidth="8.88671875" defaultRowHeight="13.2" x14ac:dyDescent="0.25"/>
  <cols>
    <col min="1" max="1" width="8.88671875" style="20"/>
    <col min="2" max="2" width="12.5546875" style="20" customWidth="1"/>
    <col min="3" max="11" width="13.44140625" style="20" customWidth="1"/>
    <col min="12" max="12" width="17.33203125" style="20" customWidth="1"/>
    <col min="13" max="13" width="16" style="20" customWidth="1"/>
    <col min="14" max="14" width="16.5546875" style="20" customWidth="1"/>
    <col min="15" max="15" width="17.109375" style="20" customWidth="1"/>
    <col min="16" max="16" width="15.6640625" style="20" customWidth="1"/>
    <col min="17" max="256" width="8.88671875" style="20"/>
    <col min="257" max="257" width="7" style="20" customWidth="1"/>
    <col min="258" max="258" width="6.33203125" style="20" customWidth="1"/>
    <col min="259" max="259" width="13.44140625" style="20" customWidth="1"/>
    <col min="260" max="260" width="0" style="20" hidden="1" customWidth="1"/>
    <col min="261" max="264" width="13.44140625" style="20" customWidth="1"/>
    <col min="265" max="265" width="0" style="20" hidden="1" customWidth="1"/>
    <col min="266" max="267" width="13.44140625" style="20" customWidth="1"/>
    <col min="268" max="268" width="0" style="20" hidden="1" customWidth="1"/>
    <col min="269" max="512" width="8.88671875" style="20"/>
    <col min="513" max="513" width="7" style="20" customWidth="1"/>
    <col min="514" max="514" width="6.33203125" style="20" customWidth="1"/>
    <col min="515" max="515" width="13.44140625" style="20" customWidth="1"/>
    <col min="516" max="516" width="0" style="20" hidden="1" customWidth="1"/>
    <col min="517" max="520" width="13.44140625" style="20" customWidth="1"/>
    <col min="521" max="521" width="0" style="20" hidden="1" customWidth="1"/>
    <col min="522" max="523" width="13.44140625" style="20" customWidth="1"/>
    <col min="524" max="524" width="0" style="20" hidden="1" customWidth="1"/>
    <col min="525" max="768" width="8.88671875" style="20"/>
    <col min="769" max="769" width="7" style="20" customWidth="1"/>
    <col min="770" max="770" width="6.33203125" style="20" customWidth="1"/>
    <col min="771" max="771" width="13.44140625" style="20" customWidth="1"/>
    <col min="772" max="772" width="0" style="20" hidden="1" customWidth="1"/>
    <col min="773" max="776" width="13.44140625" style="20" customWidth="1"/>
    <col min="777" max="777" width="0" style="20" hidden="1" customWidth="1"/>
    <col min="778" max="779" width="13.44140625" style="20" customWidth="1"/>
    <col min="780" max="780" width="0" style="20" hidden="1" customWidth="1"/>
    <col min="781" max="1024" width="8.88671875" style="20"/>
    <col min="1025" max="1025" width="7" style="20" customWidth="1"/>
    <col min="1026" max="1026" width="6.33203125" style="20" customWidth="1"/>
    <col min="1027" max="1027" width="13.44140625" style="20" customWidth="1"/>
    <col min="1028" max="1028" width="0" style="20" hidden="1" customWidth="1"/>
    <col min="1029" max="1032" width="13.44140625" style="20" customWidth="1"/>
    <col min="1033" max="1033" width="0" style="20" hidden="1" customWidth="1"/>
    <col min="1034" max="1035" width="13.44140625" style="20" customWidth="1"/>
    <col min="1036" max="1036" width="0" style="20" hidden="1" customWidth="1"/>
    <col min="1037" max="1280" width="8.88671875" style="20"/>
    <col min="1281" max="1281" width="7" style="20" customWidth="1"/>
    <col min="1282" max="1282" width="6.33203125" style="20" customWidth="1"/>
    <col min="1283" max="1283" width="13.44140625" style="20" customWidth="1"/>
    <col min="1284" max="1284" width="0" style="20" hidden="1" customWidth="1"/>
    <col min="1285" max="1288" width="13.44140625" style="20" customWidth="1"/>
    <col min="1289" max="1289" width="0" style="20" hidden="1" customWidth="1"/>
    <col min="1290" max="1291" width="13.44140625" style="20" customWidth="1"/>
    <col min="1292" max="1292" width="0" style="20" hidden="1" customWidth="1"/>
    <col min="1293" max="1536" width="8.88671875" style="20"/>
    <col min="1537" max="1537" width="7" style="20" customWidth="1"/>
    <col min="1538" max="1538" width="6.33203125" style="20" customWidth="1"/>
    <col min="1539" max="1539" width="13.44140625" style="20" customWidth="1"/>
    <col min="1540" max="1540" width="0" style="20" hidden="1" customWidth="1"/>
    <col min="1541" max="1544" width="13.44140625" style="20" customWidth="1"/>
    <col min="1545" max="1545" width="0" style="20" hidden="1" customWidth="1"/>
    <col min="1546" max="1547" width="13.44140625" style="20" customWidth="1"/>
    <col min="1548" max="1548" width="0" style="20" hidden="1" customWidth="1"/>
    <col min="1549" max="1792" width="8.88671875" style="20"/>
    <col min="1793" max="1793" width="7" style="20" customWidth="1"/>
    <col min="1794" max="1794" width="6.33203125" style="20" customWidth="1"/>
    <col min="1795" max="1795" width="13.44140625" style="20" customWidth="1"/>
    <col min="1796" max="1796" width="0" style="20" hidden="1" customWidth="1"/>
    <col min="1797" max="1800" width="13.44140625" style="20" customWidth="1"/>
    <col min="1801" max="1801" width="0" style="20" hidden="1" customWidth="1"/>
    <col min="1802" max="1803" width="13.44140625" style="20" customWidth="1"/>
    <col min="1804" max="1804" width="0" style="20" hidden="1" customWidth="1"/>
    <col min="1805" max="2048" width="8.88671875" style="20"/>
    <col min="2049" max="2049" width="7" style="20" customWidth="1"/>
    <col min="2050" max="2050" width="6.33203125" style="20" customWidth="1"/>
    <col min="2051" max="2051" width="13.44140625" style="20" customWidth="1"/>
    <col min="2052" max="2052" width="0" style="20" hidden="1" customWidth="1"/>
    <col min="2053" max="2056" width="13.44140625" style="20" customWidth="1"/>
    <col min="2057" max="2057" width="0" style="20" hidden="1" customWidth="1"/>
    <col min="2058" max="2059" width="13.44140625" style="20" customWidth="1"/>
    <col min="2060" max="2060" width="0" style="20" hidden="1" customWidth="1"/>
    <col min="2061" max="2304" width="8.88671875" style="20"/>
    <col min="2305" max="2305" width="7" style="20" customWidth="1"/>
    <col min="2306" max="2306" width="6.33203125" style="20" customWidth="1"/>
    <col min="2307" max="2307" width="13.44140625" style="20" customWidth="1"/>
    <col min="2308" max="2308" width="0" style="20" hidden="1" customWidth="1"/>
    <col min="2309" max="2312" width="13.44140625" style="20" customWidth="1"/>
    <col min="2313" max="2313" width="0" style="20" hidden="1" customWidth="1"/>
    <col min="2314" max="2315" width="13.44140625" style="20" customWidth="1"/>
    <col min="2316" max="2316" width="0" style="20" hidden="1" customWidth="1"/>
    <col min="2317" max="2560" width="8.88671875" style="20"/>
    <col min="2561" max="2561" width="7" style="20" customWidth="1"/>
    <col min="2562" max="2562" width="6.33203125" style="20" customWidth="1"/>
    <col min="2563" max="2563" width="13.44140625" style="20" customWidth="1"/>
    <col min="2564" max="2564" width="0" style="20" hidden="1" customWidth="1"/>
    <col min="2565" max="2568" width="13.44140625" style="20" customWidth="1"/>
    <col min="2569" max="2569" width="0" style="20" hidden="1" customWidth="1"/>
    <col min="2570" max="2571" width="13.44140625" style="20" customWidth="1"/>
    <col min="2572" max="2572" width="0" style="20" hidden="1" customWidth="1"/>
    <col min="2573" max="2816" width="8.88671875" style="20"/>
    <col min="2817" max="2817" width="7" style="20" customWidth="1"/>
    <col min="2818" max="2818" width="6.33203125" style="20" customWidth="1"/>
    <col min="2819" max="2819" width="13.44140625" style="20" customWidth="1"/>
    <col min="2820" max="2820" width="0" style="20" hidden="1" customWidth="1"/>
    <col min="2821" max="2824" width="13.44140625" style="20" customWidth="1"/>
    <col min="2825" max="2825" width="0" style="20" hidden="1" customWidth="1"/>
    <col min="2826" max="2827" width="13.44140625" style="20" customWidth="1"/>
    <col min="2828" max="2828" width="0" style="20" hidden="1" customWidth="1"/>
    <col min="2829" max="3072" width="8.88671875" style="20"/>
    <col min="3073" max="3073" width="7" style="20" customWidth="1"/>
    <col min="3074" max="3074" width="6.33203125" style="20" customWidth="1"/>
    <col min="3075" max="3075" width="13.44140625" style="20" customWidth="1"/>
    <col min="3076" max="3076" width="0" style="20" hidden="1" customWidth="1"/>
    <col min="3077" max="3080" width="13.44140625" style="20" customWidth="1"/>
    <col min="3081" max="3081" width="0" style="20" hidden="1" customWidth="1"/>
    <col min="3082" max="3083" width="13.44140625" style="20" customWidth="1"/>
    <col min="3084" max="3084" width="0" style="20" hidden="1" customWidth="1"/>
    <col min="3085" max="3328" width="8.88671875" style="20"/>
    <col min="3329" max="3329" width="7" style="20" customWidth="1"/>
    <col min="3330" max="3330" width="6.33203125" style="20" customWidth="1"/>
    <col min="3331" max="3331" width="13.44140625" style="20" customWidth="1"/>
    <col min="3332" max="3332" width="0" style="20" hidden="1" customWidth="1"/>
    <col min="3333" max="3336" width="13.44140625" style="20" customWidth="1"/>
    <col min="3337" max="3337" width="0" style="20" hidden="1" customWidth="1"/>
    <col min="3338" max="3339" width="13.44140625" style="20" customWidth="1"/>
    <col min="3340" max="3340" width="0" style="20" hidden="1" customWidth="1"/>
    <col min="3341" max="3584" width="8.88671875" style="20"/>
    <col min="3585" max="3585" width="7" style="20" customWidth="1"/>
    <col min="3586" max="3586" width="6.33203125" style="20" customWidth="1"/>
    <col min="3587" max="3587" width="13.44140625" style="20" customWidth="1"/>
    <col min="3588" max="3588" width="0" style="20" hidden="1" customWidth="1"/>
    <col min="3589" max="3592" width="13.44140625" style="20" customWidth="1"/>
    <col min="3593" max="3593" width="0" style="20" hidden="1" customWidth="1"/>
    <col min="3594" max="3595" width="13.44140625" style="20" customWidth="1"/>
    <col min="3596" max="3596" width="0" style="20" hidden="1" customWidth="1"/>
    <col min="3597" max="3840" width="8.88671875" style="20"/>
    <col min="3841" max="3841" width="7" style="20" customWidth="1"/>
    <col min="3842" max="3842" width="6.33203125" style="20" customWidth="1"/>
    <col min="3843" max="3843" width="13.44140625" style="20" customWidth="1"/>
    <col min="3844" max="3844" width="0" style="20" hidden="1" customWidth="1"/>
    <col min="3845" max="3848" width="13.44140625" style="20" customWidth="1"/>
    <col min="3849" max="3849" width="0" style="20" hidden="1" customWidth="1"/>
    <col min="3850" max="3851" width="13.44140625" style="20" customWidth="1"/>
    <col min="3852" max="3852" width="0" style="20" hidden="1" customWidth="1"/>
    <col min="3853" max="4096" width="8.88671875" style="20"/>
    <col min="4097" max="4097" width="7" style="20" customWidth="1"/>
    <col min="4098" max="4098" width="6.33203125" style="20" customWidth="1"/>
    <col min="4099" max="4099" width="13.44140625" style="20" customWidth="1"/>
    <col min="4100" max="4100" width="0" style="20" hidden="1" customWidth="1"/>
    <col min="4101" max="4104" width="13.44140625" style="20" customWidth="1"/>
    <col min="4105" max="4105" width="0" style="20" hidden="1" customWidth="1"/>
    <col min="4106" max="4107" width="13.44140625" style="20" customWidth="1"/>
    <col min="4108" max="4108" width="0" style="20" hidden="1" customWidth="1"/>
    <col min="4109" max="4352" width="8.88671875" style="20"/>
    <col min="4353" max="4353" width="7" style="20" customWidth="1"/>
    <col min="4354" max="4354" width="6.33203125" style="20" customWidth="1"/>
    <col min="4355" max="4355" width="13.44140625" style="20" customWidth="1"/>
    <col min="4356" max="4356" width="0" style="20" hidden="1" customWidth="1"/>
    <col min="4357" max="4360" width="13.44140625" style="20" customWidth="1"/>
    <col min="4361" max="4361" width="0" style="20" hidden="1" customWidth="1"/>
    <col min="4362" max="4363" width="13.44140625" style="20" customWidth="1"/>
    <col min="4364" max="4364" width="0" style="20" hidden="1" customWidth="1"/>
    <col min="4365" max="4608" width="8.88671875" style="20"/>
    <col min="4609" max="4609" width="7" style="20" customWidth="1"/>
    <col min="4610" max="4610" width="6.33203125" style="20" customWidth="1"/>
    <col min="4611" max="4611" width="13.44140625" style="20" customWidth="1"/>
    <col min="4612" max="4612" width="0" style="20" hidden="1" customWidth="1"/>
    <col min="4613" max="4616" width="13.44140625" style="20" customWidth="1"/>
    <col min="4617" max="4617" width="0" style="20" hidden="1" customWidth="1"/>
    <col min="4618" max="4619" width="13.44140625" style="20" customWidth="1"/>
    <col min="4620" max="4620" width="0" style="20" hidden="1" customWidth="1"/>
    <col min="4621" max="4864" width="8.88671875" style="20"/>
    <col min="4865" max="4865" width="7" style="20" customWidth="1"/>
    <col min="4866" max="4866" width="6.33203125" style="20" customWidth="1"/>
    <col min="4867" max="4867" width="13.44140625" style="20" customWidth="1"/>
    <col min="4868" max="4868" width="0" style="20" hidden="1" customWidth="1"/>
    <col min="4869" max="4872" width="13.44140625" style="20" customWidth="1"/>
    <col min="4873" max="4873" width="0" style="20" hidden="1" customWidth="1"/>
    <col min="4874" max="4875" width="13.44140625" style="20" customWidth="1"/>
    <col min="4876" max="4876" width="0" style="20" hidden="1" customWidth="1"/>
    <col min="4877" max="5120" width="8.88671875" style="20"/>
    <col min="5121" max="5121" width="7" style="20" customWidth="1"/>
    <col min="5122" max="5122" width="6.33203125" style="20" customWidth="1"/>
    <col min="5123" max="5123" width="13.44140625" style="20" customWidth="1"/>
    <col min="5124" max="5124" width="0" style="20" hidden="1" customWidth="1"/>
    <col min="5125" max="5128" width="13.44140625" style="20" customWidth="1"/>
    <col min="5129" max="5129" width="0" style="20" hidden="1" customWidth="1"/>
    <col min="5130" max="5131" width="13.44140625" style="20" customWidth="1"/>
    <col min="5132" max="5132" width="0" style="20" hidden="1" customWidth="1"/>
    <col min="5133" max="5376" width="8.88671875" style="20"/>
    <col min="5377" max="5377" width="7" style="20" customWidth="1"/>
    <col min="5378" max="5378" width="6.33203125" style="20" customWidth="1"/>
    <col min="5379" max="5379" width="13.44140625" style="20" customWidth="1"/>
    <col min="5380" max="5380" width="0" style="20" hidden="1" customWidth="1"/>
    <col min="5381" max="5384" width="13.44140625" style="20" customWidth="1"/>
    <col min="5385" max="5385" width="0" style="20" hidden="1" customWidth="1"/>
    <col min="5386" max="5387" width="13.44140625" style="20" customWidth="1"/>
    <col min="5388" max="5388" width="0" style="20" hidden="1" customWidth="1"/>
    <col min="5389" max="5632" width="8.88671875" style="20"/>
    <col min="5633" max="5633" width="7" style="20" customWidth="1"/>
    <col min="5634" max="5634" width="6.33203125" style="20" customWidth="1"/>
    <col min="5635" max="5635" width="13.44140625" style="20" customWidth="1"/>
    <col min="5636" max="5636" width="0" style="20" hidden="1" customWidth="1"/>
    <col min="5637" max="5640" width="13.44140625" style="20" customWidth="1"/>
    <col min="5641" max="5641" width="0" style="20" hidden="1" customWidth="1"/>
    <col min="5642" max="5643" width="13.44140625" style="20" customWidth="1"/>
    <col min="5644" max="5644" width="0" style="20" hidden="1" customWidth="1"/>
    <col min="5645" max="5888" width="8.88671875" style="20"/>
    <col min="5889" max="5889" width="7" style="20" customWidth="1"/>
    <col min="5890" max="5890" width="6.33203125" style="20" customWidth="1"/>
    <col min="5891" max="5891" width="13.44140625" style="20" customWidth="1"/>
    <col min="5892" max="5892" width="0" style="20" hidden="1" customWidth="1"/>
    <col min="5893" max="5896" width="13.44140625" style="20" customWidth="1"/>
    <col min="5897" max="5897" width="0" style="20" hidden="1" customWidth="1"/>
    <col min="5898" max="5899" width="13.44140625" style="20" customWidth="1"/>
    <col min="5900" max="5900" width="0" style="20" hidden="1" customWidth="1"/>
    <col min="5901" max="6144" width="8.88671875" style="20"/>
    <col min="6145" max="6145" width="7" style="20" customWidth="1"/>
    <col min="6146" max="6146" width="6.33203125" style="20" customWidth="1"/>
    <col min="6147" max="6147" width="13.44140625" style="20" customWidth="1"/>
    <col min="6148" max="6148" width="0" style="20" hidden="1" customWidth="1"/>
    <col min="6149" max="6152" width="13.44140625" style="20" customWidth="1"/>
    <col min="6153" max="6153" width="0" style="20" hidden="1" customWidth="1"/>
    <col min="6154" max="6155" width="13.44140625" style="20" customWidth="1"/>
    <col min="6156" max="6156" width="0" style="20" hidden="1" customWidth="1"/>
    <col min="6157" max="6400" width="8.88671875" style="20"/>
    <col min="6401" max="6401" width="7" style="20" customWidth="1"/>
    <col min="6402" max="6402" width="6.33203125" style="20" customWidth="1"/>
    <col min="6403" max="6403" width="13.44140625" style="20" customWidth="1"/>
    <col min="6404" max="6404" width="0" style="20" hidden="1" customWidth="1"/>
    <col min="6405" max="6408" width="13.44140625" style="20" customWidth="1"/>
    <col min="6409" max="6409" width="0" style="20" hidden="1" customWidth="1"/>
    <col min="6410" max="6411" width="13.44140625" style="20" customWidth="1"/>
    <col min="6412" max="6412" width="0" style="20" hidden="1" customWidth="1"/>
    <col min="6413" max="6656" width="8.88671875" style="20"/>
    <col min="6657" max="6657" width="7" style="20" customWidth="1"/>
    <col min="6658" max="6658" width="6.33203125" style="20" customWidth="1"/>
    <col min="6659" max="6659" width="13.44140625" style="20" customWidth="1"/>
    <col min="6660" max="6660" width="0" style="20" hidden="1" customWidth="1"/>
    <col min="6661" max="6664" width="13.44140625" style="20" customWidth="1"/>
    <col min="6665" max="6665" width="0" style="20" hidden="1" customWidth="1"/>
    <col min="6666" max="6667" width="13.44140625" style="20" customWidth="1"/>
    <col min="6668" max="6668" width="0" style="20" hidden="1" customWidth="1"/>
    <col min="6669" max="6912" width="8.88671875" style="20"/>
    <col min="6913" max="6913" width="7" style="20" customWidth="1"/>
    <col min="6914" max="6914" width="6.33203125" style="20" customWidth="1"/>
    <col min="6915" max="6915" width="13.44140625" style="20" customWidth="1"/>
    <col min="6916" max="6916" width="0" style="20" hidden="1" customWidth="1"/>
    <col min="6917" max="6920" width="13.44140625" style="20" customWidth="1"/>
    <col min="6921" max="6921" width="0" style="20" hidden="1" customWidth="1"/>
    <col min="6922" max="6923" width="13.44140625" style="20" customWidth="1"/>
    <col min="6924" max="6924" width="0" style="20" hidden="1" customWidth="1"/>
    <col min="6925" max="7168" width="8.88671875" style="20"/>
    <col min="7169" max="7169" width="7" style="20" customWidth="1"/>
    <col min="7170" max="7170" width="6.33203125" style="20" customWidth="1"/>
    <col min="7171" max="7171" width="13.44140625" style="20" customWidth="1"/>
    <col min="7172" max="7172" width="0" style="20" hidden="1" customWidth="1"/>
    <col min="7173" max="7176" width="13.44140625" style="20" customWidth="1"/>
    <col min="7177" max="7177" width="0" style="20" hidden="1" customWidth="1"/>
    <col min="7178" max="7179" width="13.44140625" style="20" customWidth="1"/>
    <col min="7180" max="7180" width="0" style="20" hidden="1" customWidth="1"/>
    <col min="7181" max="7424" width="8.88671875" style="20"/>
    <col min="7425" max="7425" width="7" style="20" customWidth="1"/>
    <col min="7426" max="7426" width="6.33203125" style="20" customWidth="1"/>
    <col min="7427" max="7427" width="13.44140625" style="20" customWidth="1"/>
    <col min="7428" max="7428" width="0" style="20" hidden="1" customWidth="1"/>
    <col min="7429" max="7432" width="13.44140625" style="20" customWidth="1"/>
    <col min="7433" max="7433" width="0" style="20" hidden="1" customWidth="1"/>
    <col min="7434" max="7435" width="13.44140625" style="20" customWidth="1"/>
    <col min="7436" max="7436" width="0" style="20" hidden="1" customWidth="1"/>
    <col min="7437" max="7680" width="8.88671875" style="20"/>
    <col min="7681" max="7681" width="7" style="20" customWidth="1"/>
    <col min="7682" max="7682" width="6.33203125" style="20" customWidth="1"/>
    <col min="7683" max="7683" width="13.44140625" style="20" customWidth="1"/>
    <col min="7684" max="7684" width="0" style="20" hidden="1" customWidth="1"/>
    <col min="7685" max="7688" width="13.44140625" style="20" customWidth="1"/>
    <col min="7689" max="7689" width="0" style="20" hidden="1" customWidth="1"/>
    <col min="7690" max="7691" width="13.44140625" style="20" customWidth="1"/>
    <col min="7692" max="7692" width="0" style="20" hidden="1" customWidth="1"/>
    <col min="7693" max="7936" width="8.88671875" style="20"/>
    <col min="7937" max="7937" width="7" style="20" customWidth="1"/>
    <col min="7938" max="7938" width="6.33203125" style="20" customWidth="1"/>
    <col min="7939" max="7939" width="13.44140625" style="20" customWidth="1"/>
    <col min="7940" max="7940" width="0" style="20" hidden="1" customWidth="1"/>
    <col min="7941" max="7944" width="13.44140625" style="20" customWidth="1"/>
    <col min="7945" max="7945" width="0" style="20" hidden="1" customWidth="1"/>
    <col min="7946" max="7947" width="13.44140625" style="20" customWidth="1"/>
    <col min="7948" max="7948" width="0" style="20" hidden="1" customWidth="1"/>
    <col min="7949" max="8192" width="8.88671875" style="20"/>
    <col min="8193" max="8193" width="7" style="20" customWidth="1"/>
    <col min="8194" max="8194" width="6.33203125" style="20" customWidth="1"/>
    <col min="8195" max="8195" width="13.44140625" style="20" customWidth="1"/>
    <col min="8196" max="8196" width="0" style="20" hidden="1" customWidth="1"/>
    <col min="8197" max="8200" width="13.44140625" style="20" customWidth="1"/>
    <col min="8201" max="8201" width="0" style="20" hidden="1" customWidth="1"/>
    <col min="8202" max="8203" width="13.44140625" style="20" customWidth="1"/>
    <col min="8204" max="8204" width="0" style="20" hidden="1" customWidth="1"/>
    <col min="8205" max="8448" width="8.88671875" style="20"/>
    <col min="8449" max="8449" width="7" style="20" customWidth="1"/>
    <col min="8450" max="8450" width="6.33203125" style="20" customWidth="1"/>
    <col min="8451" max="8451" width="13.44140625" style="20" customWidth="1"/>
    <col min="8452" max="8452" width="0" style="20" hidden="1" customWidth="1"/>
    <col min="8453" max="8456" width="13.44140625" style="20" customWidth="1"/>
    <col min="8457" max="8457" width="0" style="20" hidden="1" customWidth="1"/>
    <col min="8458" max="8459" width="13.44140625" style="20" customWidth="1"/>
    <col min="8460" max="8460" width="0" style="20" hidden="1" customWidth="1"/>
    <col min="8461" max="8704" width="8.88671875" style="20"/>
    <col min="8705" max="8705" width="7" style="20" customWidth="1"/>
    <col min="8706" max="8706" width="6.33203125" style="20" customWidth="1"/>
    <col min="8707" max="8707" width="13.44140625" style="20" customWidth="1"/>
    <col min="8708" max="8708" width="0" style="20" hidden="1" customWidth="1"/>
    <col min="8709" max="8712" width="13.44140625" style="20" customWidth="1"/>
    <col min="8713" max="8713" width="0" style="20" hidden="1" customWidth="1"/>
    <col min="8714" max="8715" width="13.44140625" style="20" customWidth="1"/>
    <col min="8716" max="8716" width="0" style="20" hidden="1" customWidth="1"/>
    <col min="8717" max="8960" width="8.88671875" style="20"/>
    <col min="8961" max="8961" width="7" style="20" customWidth="1"/>
    <col min="8962" max="8962" width="6.33203125" style="20" customWidth="1"/>
    <col min="8963" max="8963" width="13.44140625" style="20" customWidth="1"/>
    <col min="8964" max="8964" width="0" style="20" hidden="1" customWidth="1"/>
    <col min="8965" max="8968" width="13.44140625" style="20" customWidth="1"/>
    <col min="8969" max="8969" width="0" style="20" hidden="1" customWidth="1"/>
    <col min="8970" max="8971" width="13.44140625" style="20" customWidth="1"/>
    <col min="8972" max="8972" width="0" style="20" hidden="1" customWidth="1"/>
    <col min="8973" max="9216" width="8.88671875" style="20"/>
    <col min="9217" max="9217" width="7" style="20" customWidth="1"/>
    <col min="9218" max="9218" width="6.33203125" style="20" customWidth="1"/>
    <col min="9219" max="9219" width="13.44140625" style="20" customWidth="1"/>
    <col min="9220" max="9220" width="0" style="20" hidden="1" customWidth="1"/>
    <col min="9221" max="9224" width="13.44140625" style="20" customWidth="1"/>
    <col min="9225" max="9225" width="0" style="20" hidden="1" customWidth="1"/>
    <col min="9226" max="9227" width="13.44140625" style="20" customWidth="1"/>
    <col min="9228" max="9228" width="0" style="20" hidden="1" customWidth="1"/>
    <col min="9229" max="9472" width="8.88671875" style="20"/>
    <col min="9473" max="9473" width="7" style="20" customWidth="1"/>
    <col min="9474" max="9474" width="6.33203125" style="20" customWidth="1"/>
    <col min="9475" max="9475" width="13.44140625" style="20" customWidth="1"/>
    <col min="9476" max="9476" width="0" style="20" hidden="1" customWidth="1"/>
    <col min="9477" max="9480" width="13.44140625" style="20" customWidth="1"/>
    <col min="9481" max="9481" width="0" style="20" hidden="1" customWidth="1"/>
    <col min="9482" max="9483" width="13.44140625" style="20" customWidth="1"/>
    <col min="9484" max="9484" width="0" style="20" hidden="1" customWidth="1"/>
    <col min="9485" max="9728" width="8.88671875" style="20"/>
    <col min="9729" max="9729" width="7" style="20" customWidth="1"/>
    <col min="9730" max="9730" width="6.33203125" style="20" customWidth="1"/>
    <col min="9731" max="9731" width="13.44140625" style="20" customWidth="1"/>
    <col min="9732" max="9732" width="0" style="20" hidden="1" customWidth="1"/>
    <col min="9733" max="9736" width="13.44140625" style="20" customWidth="1"/>
    <col min="9737" max="9737" width="0" style="20" hidden="1" customWidth="1"/>
    <col min="9738" max="9739" width="13.44140625" style="20" customWidth="1"/>
    <col min="9740" max="9740" width="0" style="20" hidden="1" customWidth="1"/>
    <col min="9741" max="9984" width="8.88671875" style="20"/>
    <col min="9985" max="9985" width="7" style="20" customWidth="1"/>
    <col min="9986" max="9986" width="6.33203125" style="20" customWidth="1"/>
    <col min="9987" max="9987" width="13.44140625" style="20" customWidth="1"/>
    <col min="9988" max="9988" width="0" style="20" hidden="1" customWidth="1"/>
    <col min="9989" max="9992" width="13.44140625" style="20" customWidth="1"/>
    <col min="9993" max="9993" width="0" style="20" hidden="1" customWidth="1"/>
    <col min="9994" max="9995" width="13.44140625" style="20" customWidth="1"/>
    <col min="9996" max="9996" width="0" style="20" hidden="1" customWidth="1"/>
    <col min="9997" max="10240" width="8.88671875" style="20"/>
    <col min="10241" max="10241" width="7" style="20" customWidth="1"/>
    <col min="10242" max="10242" width="6.33203125" style="20" customWidth="1"/>
    <col min="10243" max="10243" width="13.44140625" style="20" customWidth="1"/>
    <col min="10244" max="10244" width="0" style="20" hidden="1" customWidth="1"/>
    <col min="10245" max="10248" width="13.44140625" style="20" customWidth="1"/>
    <col min="10249" max="10249" width="0" style="20" hidden="1" customWidth="1"/>
    <col min="10250" max="10251" width="13.44140625" style="20" customWidth="1"/>
    <col min="10252" max="10252" width="0" style="20" hidden="1" customWidth="1"/>
    <col min="10253" max="10496" width="8.88671875" style="20"/>
    <col min="10497" max="10497" width="7" style="20" customWidth="1"/>
    <col min="10498" max="10498" width="6.33203125" style="20" customWidth="1"/>
    <col min="10499" max="10499" width="13.44140625" style="20" customWidth="1"/>
    <col min="10500" max="10500" width="0" style="20" hidden="1" customWidth="1"/>
    <col min="10501" max="10504" width="13.44140625" style="20" customWidth="1"/>
    <col min="10505" max="10505" width="0" style="20" hidden="1" customWidth="1"/>
    <col min="10506" max="10507" width="13.44140625" style="20" customWidth="1"/>
    <col min="10508" max="10508" width="0" style="20" hidden="1" customWidth="1"/>
    <col min="10509" max="10752" width="8.88671875" style="20"/>
    <col min="10753" max="10753" width="7" style="20" customWidth="1"/>
    <col min="10754" max="10754" width="6.33203125" style="20" customWidth="1"/>
    <col min="10755" max="10755" width="13.44140625" style="20" customWidth="1"/>
    <col min="10756" max="10756" width="0" style="20" hidden="1" customWidth="1"/>
    <col min="10757" max="10760" width="13.44140625" style="20" customWidth="1"/>
    <col min="10761" max="10761" width="0" style="20" hidden="1" customWidth="1"/>
    <col min="10762" max="10763" width="13.44140625" style="20" customWidth="1"/>
    <col min="10764" max="10764" width="0" style="20" hidden="1" customWidth="1"/>
    <col min="10765" max="11008" width="8.88671875" style="20"/>
    <col min="11009" max="11009" width="7" style="20" customWidth="1"/>
    <col min="11010" max="11010" width="6.33203125" style="20" customWidth="1"/>
    <col min="11011" max="11011" width="13.44140625" style="20" customWidth="1"/>
    <col min="11012" max="11012" width="0" style="20" hidden="1" customWidth="1"/>
    <col min="11013" max="11016" width="13.44140625" style="20" customWidth="1"/>
    <col min="11017" max="11017" width="0" style="20" hidden="1" customWidth="1"/>
    <col min="11018" max="11019" width="13.44140625" style="20" customWidth="1"/>
    <col min="11020" max="11020" width="0" style="20" hidden="1" customWidth="1"/>
    <col min="11021" max="11264" width="8.88671875" style="20"/>
    <col min="11265" max="11265" width="7" style="20" customWidth="1"/>
    <col min="11266" max="11266" width="6.33203125" style="20" customWidth="1"/>
    <col min="11267" max="11267" width="13.44140625" style="20" customWidth="1"/>
    <col min="11268" max="11268" width="0" style="20" hidden="1" customWidth="1"/>
    <col min="11269" max="11272" width="13.44140625" style="20" customWidth="1"/>
    <col min="11273" max="11273" width="0" style="20" hidden="1" customWidth="1"/>
    <col min="11274" max="11275" width="13.44140625" style="20" customWidth="1"/>
    <col min="11276" max="11276" width="0" style="20" hidden="1" customWidth="1"/>
    <col min="11277" max="11520" width="8.88671875" style="20"/>
    <col min="11521" max="11521" width="7" style="20" customWidth="1"/>
    <col min="11522" max="11522" width="6.33203125" style="20" customWidth="1"/>
    <col min="11523" max="11523" width="13.44140625" style="20" customWidth="1"/>
    <col min="11524" max="11524" width="0" style="20" hidden="1" customWidth="1"/>
    <col min="11525" max="11528" width="13.44140625" style="20" customWidth="1"/>
    <col min="11529" max="11529" width="0" style="20" hidden="1" customWidth="1"/>
    <col min="11530" max="11531" width="13.44140625" style="20" customWidth="1"/>
    <col min="11532" max="11532" width="0" style="20" hidden="1" customWidth="1"/>
    <col min="11533" max="11776" width="8.88671875" style="20"/>
    <col min="11777" max="11777" width="7" style="20" customWidth="1"/>
    <col min="11778" max="11778" width="6.33203125" style="20" customWidth="1"/>
    <col min="11779" max="11779" width="13.44140625" style="20" customWidth="1"/>
    <col min="11780" max="11780" width="0" style="20" hidden="1" customWidth="1"/>
    <col min="11781" max="11784" width="13.44140625" style="20" customWidth="1"/>
    <col min="11785" max="11785" width="0" style="20" hidden="1" customWidth="1"/>
    <col min="11786" max="11787" width="13.44140625" style="20" customWidth="1"/>
    <col min="11788" max="11788" width="0" style="20" hidden="1" customWidth="1"/>
    <col min="11789" max="12032" width="8.88671875" style="20"/>
    <col min="12033" max="12033" width="7" style="20" customWidth="1"/>
    <col min="12034" max="12034" width="6.33203125" style="20" customWidth="1"/>
    <col min="12035" max="12035" width="13.44140625" style="20" customWidth="1"/>
    <col min="12036" max="12036" width="0" style="20" hidden="1" customWidth="1"/>
    <col min="12037" max="12040" width="13.44140625" style="20" customWidth="1"/>
    <col min="12041" max="12041" width="0" style="20" hidden="1" customWidth="1"/>
    <col min="12042" max="12043" width="13.44140625" style="20" customWidth="1"/>
    <col min="12044" max="12044" width="0" style="20" hidden="1" customWidth="1"/>
    <col min="12045" max="12288" width="8.88671875" style="20"/>
    <col min="12289" max="12289" width="7" style="20" customWidth="1"/>
    <col min="12290" max="12290" width="6.33203125" style="20" customWidth="1"/>
    <col min="12291" max="12291" width="13.44140625" style="20" customWidth="1"/>
    <col min="12292" max="12292" width="0" style="20" hidden="1" customWidth="1"/>
    <col min="12293" max="12296" width="13.44140625" style="20" customWidth="1"/>
    <col min="12297" max="12297" width="0" style="20" hidden="1" customWidth="1"/>
    <col min="12298" max="12299" width="13.44140625" style="20" customWidth="1"/>
    <col min="12300" max="12300" width="0" style="20" hidden="1" customWidth="1"/>
    <col min="12301" max="12544" width="8.88671875" style="20"/>
    <col min="12545" max="12545" width="7" style="20" customWidth="1"/>
    <col min="12546" max="12546" width="6.33203125" style="20" customWidth="1"/>
    <col min="12547" max="12547" width="13.44140625" style="20" customWidth="1"/>
    <col min="12548" max="12548" width="0" style="20" hidden="1" customWidth="1"/>
    <col min="12549" max="12552" width="13.44140625" style="20" customWidth="1"/>
    <col min="12553" max="12553" width="0" style="20" hidden="1" customWidth="1"/>
    <col min="12554" max="12555" width="13.44140625" style="20" customWidth="1"/>
    <col min="12556" max="12556" width="0" style="20" hidden="1" customWidth="1"/>
    <col min="12557" max="12800" width="8.88671875" style="20"/>
    <col min="12801" max="12801" width="7" style="20" customWidth="1"/>
    <col min="12802" max="12802" width="6.33203125" style="20" customWidth="1"/>
    <col min="12803" max="12803" width="13.44140625" style="20" customWidth="1"/>
    <col min="12804" max="12804" width="0" style="20" hidden="1" customWidth="1"/>
    <col min="12805" max="12808" width="13.44140625" style="20" customWidth="1"/>
    <col min="12809" max="12809" width="0" style="20" hidden="1" customWidth="1"/>
    <col min="12810" max="12811" width="13.44140625" style="20" customWidth="1"/>
    <col min="12812" max="12812" width="0" style="20" hidden="1" customWidth="1"/>
    <col min="12813" max="13056" width="8.88671875" style="20"/>
    <col min="13057" max="13057" width="7" style="20" customWidth="1"/>
    <col min="13058" max="13058" width="6.33203125" style="20" customWidth="1"/>
    <col min="13059" max="13059" width="13.44140625" style="20" customWidth="1"/>
    <col min="13060" max="13060" width="0" style="20" hidden="1" customWidth="1"/>
    <col min="13061" max="13064" width="13.44140625" style="20" customWidth="1"/>
    <col min="13065" max="13065" width="0" style="20" hidden="1" customWidth="1"/>
    <col min="13066" max="13067" width="13.44140625" style="20" customWidth="1"/>
    <col min="13068" max="13068" width="0" style="20" hidden="1" customWidth="1"/>
    <col min="13069" max="13312" width="8.88671875" style="20"/>
    <col min="13313" max="13313" width="7" style="20" customWidth="1"/>
    <col min="13314" max="13314" width="6.33203125" style="20" customWidth="1"/>
    <col min="13315" max="13315" width="13.44140625" style="20" customWidth="1"/>
    <col min="13316" max="13316" width="0" style="20" hidden="1" customWidth="1"/>
    <col min="13317" max="13320" width="13.44140625" style="20" customWidth="1"/>
    <col min="13321" max="13321" width="0" style="20" hidden="1" customWidth="1"/>
    <col min="13322" max="13323" width="13.44140625" style="20" customWidth="1"/>
    <col min="13324" max="13324" width="0" style="20" hidden="1" customWidth="1"/>
    <col min="13325" max="13568" width="8.88671875" style="20"/>
    <col min="13569" max="13569" width="7" style="20" customWidth="1"/>
    <col min="13570" max="13570" width="6.33203125" style="20" customWidth="1"/>
    <col min="13571" max="13571" width="13.44140625" style="20" customWidth="1"/>
    <col min="13572" max="13572" width="0" style="20" hidden="1" customWidth="1"/>
    <col min="13573" max="13576" width="13.44140625" style="20" customWidth="1"/>
    <col min="13577" max="13577" width="0" style="20" hidden="1" customWidth="1"/>
    <col min="13578" max="13579" width="13.44140625" style="20" customWidth="1"/>
    <col min="13580" max="13580" width="0" style="20" hidden="1" customWidth="1"/>
    <col min="13581" max="13824" width="8.88671875" style="20"/>
    <col min="13825" max="13825" width="7" style="20" customWidth="1"/>
    <col min="13826" max="13826" width="6.33203125" style="20" customWidth="1"/>
    <col min="13827" max="13827" width="13.44140625" style="20" customWidth="1"/>
    <col min="13828" max="13828" width="0" style="20" hidden="1" customWidth="1"/>
    <col min="13829" max="13832" width="13.44140625" style="20" customWidth="1"/>
    <col min="13833" max="13833" width="0" style="20" hidden="1" customWidth="1"/>
    <col min="13834" max="13835" width="13.44140625" style="20" customWidth="1"/>
    <col min="13836" max="13836" width="0" style="20" hidden="1" customWidth="1"/>
    <col min="13837" max="14080" width="8.88671875" style="20"/>
    <col min="14081" max="14081" width="7" style="20" customWidth="1"/>
    <col min="14082" max="14082" width="6.33203125" style="20" customWidth="1"/>
    <col min="14083" max="14083" width="13.44140625" style="20" customWidth="1"/>
    <col min="14084" max="14084" width="0" style="20" hidden="1" customWidth="1"/>
    <col min="14085" max="14088" width="13.44140625" style="20" customWidth="1"/>
    <col min="14089" max="14089" width="0" style="20" hidden="1" customWidth="1"/>
    <col min="14090" max="14091" width="13.44140625" style="20" customWidth="1"/>
    <col min="14092" max="14092" width="0" style="20" hidden="1" customWidth="1"/>
    <col min="14093" max="14336" width="8.88671875" style="20"/>
    <col min="14337" max="14337" width="7" style="20" customWidth="1"/>
    <col min="14338" max="14338" width="6.33203125" style="20" customWidth="1"/>
    <col min="14339" max="14339" width="13.44140625" style="20" customWidth="1"/>
    <col min="14340" max="14340" width="0" style="20" hidden="1" customWidth="1"/>
    <col min="14341" max="14344" width="13.44140625" style="20" customWidth="1"/>
    <col min="14345" max="14345" width="0" style="20" hidden="1" customWidth="1"/>
    <col min="14346" max="14347" width="13.44140625" style="20" customWidth="1"/>
    <col min="14348" max="14348" width="0" style="20" hidden="1" customWidth="1"/>
    <col min="14349" max="14592" width="8.88671875" style="20"/>
    <col min="14593" max="14593" width="7" style="20" customWidth="1"/>
    <col min="14594" max="14594" width="6.33203125" style="20" customWidth="1"/>
    <col min="14595" max="14595" width="13.44140625" style="20" customWidth="1"/>
    <col min="14596" max="14596" width="0" style="20" hidden="1" customWidth="1"/>
    <col min="14597" max="14600" width="13.44140625" style="20" customWidth="1"/>
    <col min="14601" max="14601" width="0" style="20" hidden="1" customWidth="1"/>
    <col min="14602" max="14603" width="13.44140625" style="20" customWidth="1"/>
    <col min="14604" max="14604" width="0" style="20" hidden="1" customWidth="1"/>
    <col min="14605" max="14848" width="8.88671875" style="20"/>
    <col min="14849" max="14849" width="7" style="20" customWidth="1"/>
    <col min="14850" max="14850" width="6.33203125" style="20" customWidth="1"/>
    <col min="14851" max="14851" width="13.44140625" style="20" customWidth="1"/>
    <col min="14852" max="14852" width="0" style="20" hidden="1" customWidth="1"/>
    <col min="14853" max="14856" width="13.44140625" style="20" customWidth="1"/>
    <col min="14857" max="14857" width="0" style="20" hidden="1" customWidth="1"/>
    <col min="14858" max="14859" width="13.44140625" style="20" customWidth="1"/>
    <col min="14860" max="14860" width="0" style="20" hidden="1" customWidth="1"/>
    <col min="14861" max="15104" width="8.88671875" style="20"/>
    <col min="15105" max="15105" width="7" style="20" customWidth="1"/>
    <col min="15106" max="15106" width="6.33203125" style="20" customWidth="1"/>
    <col min="15107" max="15107" width="13.44140625" style="20" customWidth="1"/>
    <col min="15108" max="15108" width="0" style="20" hidden="1" customWidth="1"/>
    <col min="15109" max="15112" width="13.44140625" style="20" customWidth="1"/>
    <col min="15113" max="15113" width="0" style="20" hidden="1" customWidth="1"/>
    <col min="15114" max="15115" width="13.44140625" style="20" customWidth="1"/>
    <col min="15116" max="15116" width="0" style="20" hidden="1" customWidth="1"/>
    <col min="15117" max="15360" width="8.88671875" style="20"/>
    <col min="15361" max="15361" width="7" style="20" customWidth="1"/>
    <col min="15362" max="15362" width="6.33203125" style="20" customWidth="1"/>
    <col min="15363" max="15363" width="13.44140625" style="20" customWidth="1"/>
    <col min="15364" max="15364" width="0" style="20" hidden="1" customWidth="1"/>
    <col min="15365" max="15368" width="13.44140625" style="20" customWidth="1"/>
    <col min="15369" max="15369" width="0" style="20" hidden="1" customWidth="1"/>
    <col min="15370" max="15371" width="13.44140625" style="20" customWidth="1"/>
    <col min="15372" max="15372" width="0" style="20" hidden="1" customWidth="1"/>
    <col min="15373" max="15616" width="8.88671875" style="20"/>
    <col min="15617" max="15617" width="7" style="20" customWidth="1"/>
    <col min="15618" max="15618" width="6.33203125" style="20" customWidth="1"/>
    <col min="15619" max="15619" width="13.44140625" style="20" customWidth="1"/>
    <col min="15620" max="15620" width="0" style="20" hidden="1" customWidth="1"/>
    <col min="15621" max="15624" width="13.44140625" style="20" customWidth="1"/>
    <col min="15625" max="15625" width="0" style="20" hidden="1" customWidth="1"/>
    <col min="15626" max="15627" width="13.44140625" style="20" customWidth="1"/>
    <col min="15628" max="15628" width="0" style="20" hidden="1" customWidth="1"/>
    <col min="15629" max="15872" width="8.88671875" style="20"/>
    <col min="15873" max="15873" width="7" style="20" customWidth="1"/>
    <col min="15874" max="15874" width="6.33203125" style="20" customWidth="1"/>
    <col min="15875" max="15875" width="13.44140625" style="20" customWidth="1"/>
    <col min="15876" max="15876" width="0" style="20" hidden="1" customWidth="1"/>
    <col min="15877" max="15880" width="13.44140625" style="20" customWidth="1"/>
    <col min="15881" max="15881" width="0" style="20" hidden="1" customWidth="1"/>
    <col min="15882" max="15883" width="13.44140625" style="20" customWidth="1"/>
    <col min="15884" max="15884" width="0" style="20" hidden="1" customWidth="1"/>
    <col min="15885" max="16128" width="8.88671875" style="20"/>
    <col min="16129" max="16129" width="7" style="20" customWidth="1"/>
    <col min="16130" max="16130" width="6.33203125" style="20" customWidth="1"/>
    <col min="16131" max="16131" width="13.44140625" style="20" customWidth="1"/>
    <col min="16132" max="16132" width="0" style="20" hidden="1" customWidth="1"/>
    <col min="16133" max="16136" width="13.44140625" style="20" customWidth="1"/>
    <col min="16137" max="16137" width="0" style="20" hidden="1" customWidth="1"/>
    <col min="16138" max="16139" width="13.44140625" style="20" customWidth="1"/>
    <col min="16140" max="16140" width="0" style="20" hidden="1" customWidth="1"/>
    <col min="16141" max="16384" width="8.88671875" style="20"/>
  </cols>
  <sheetData>
    <row r="1" spans="1:16" ht="52.8" x14ac:dyDescent="0.25">
      <c r="A1" s="21" t="s">
        <v>337</v>
      </c>
      <c r="B1" s="47" t="s">
        <v>0</v>
      </c>
      <c r="C1" s="21" t="s">
        <v>223</v>
      </c>
      <c r="D1" s="21" t="s">
        <v>224</v>
      </c>
      <c r="E1" s="21" t="s">
        <v>222</v>
      </c>
      <c r="F1" s="21" t="s">
        <v>3</v>
      </c>
      <c r="G1" s="21" t="s">
        <v>33</v>
      </c>
      <c r="H1" s="21" t="s">
        <v>35</v>
      </c>
      <c r="I1" s="31" t="s">
        <v>36</v>
      </c>
      <c r="J1" s="37"/>
      <c r="K1" s="37"/>
    </row>
    <row r="2" spans="1:16" ht="26.4" x14ac:dyDescent="0.25">
      <c r="A2" s="26"/>
      <c r="B2" s="48"/>
      <c r="C2" s="26"/>
      <c r="D2" s="26"/>
      <c r="E2" s="26"/>
      <c r="F2" s="26"/>
      <c r="G2" s="26" t="s">
        <v>38</v>
      </c>
      <c r="H2" s="26" t="s">
        <v>38</v>
      </c>
      <c r="I2" s="32" t="s">
        <v>38</v>
      </c>
      <c r="J2" s="37"/>
      <c r="K2" s="37"/>
      <c r="L2" s="42"/>
      <c r="M2" s="41" t="s">
        <v>338</v>
      </c>
      <c r="N2" s="41" t="s">
        <v>339</v>
      </c>
      <c r="O2" s="41" t="s">
        <v>356</v>
      </c>
      <c r="P2" s="41" t="s">
        <v>355</v>
      </c>
    </row>
    <row r="3" spans="1:16" ht="26.4" x14ac:dyDescent="0.25">
      <c r="A3" s="27">
        <v>1</v>
      </c>
      <c r="B3" s="27" t="s">
        <v>225</v>
      </c>
      <c r="C3" s="27" t="s">
        <v>226</v>
      </c>
      <c r="D3" s="27" t="s">
        <v>227</v>
      </c>
      <c r="E3" s="27" t="s">
        <v>228</v>
      </c>
      <c r="F3" s="27" t="s">
        <v>47</v>
      </c>
      <c r="G3" s="27">
        <v>0.87</v>
      </c>
      <c r="H3" s="27">
        <v>0.87</v>
      </c>
      <c r="I3" s="33">
        <v>0</v>
      </c>
      <c r="J3" s="30"/>
      <c r="K3" s="30"/>
      <c r="L3" s="43" t="s">
        <v>340</v>
      </c>
      <c r="M3" s="38">
        <f>AVERAGE(G3:G8)</f>
        <v>0.995</v>
      </c>
      <c r="N3" s="28">
        <f>STDEV(G3:G8)/SQRT(6)</f>
        <v>6.0759087111860718E-2</v>
      </c>
      <c r="O3" s="38">
        <v>1.6288311829713102</v>
      </c>
      <c r="P3" s="28">
        <f>10000*0.1*O3*(M3/100)</f>
        <v>16.206870270564536</v>
      </c>
    </row>
    <row r="4" spans="1:16" ht="26.4" x14ac:dyDescent="0.25">
      <c r="A4" s="23">
        <v>2</v>
      </c>
      <c r="B4" s="23" t="s">
        <v>233</v>
      </c>
      <c r="C4" s="23" t="s">
        <v>234</v>
      </c>
      <c r="D4" s="23" t="s">
        <v>227</v>
      </c>
      <c r="E4" s="23" t="s">
        <v>228</v>
      </c>
      <c r="F4" s="23" t="s">
        <v>47</v>
      </c>
      <c r="G4" s="23">
        <v>1.17</v>
      </c>
      <c r="H4" s="23">
        <v>1.17</v>
      </c>
      <c r="I4" s="34">
        <v>0</v>
      </c>
      <c r="J4" s="30"/>
      <c r="K4" s="30"/>
      <c r="L4" s="43" t="s">
        <v>341</v>
      </c>
      <c r="M4" s="38">
        <f>AVERAGE(G9:G14)</f>
        <v>0.69833333333333336</v>
      </c>
      <c r="N4" s="38">
        <f>STDEV(G9:G14)/SQRT(6)</f>
        <v>4.7568663821656317E-2</v>
      </c>
      <c r="O4" s="38">
        <v>1.4129155726411973</v>
      </c>
      <c r="P4" s="28">
        <f t="shared" ref="P4:P11" si="0">10000*0.1*O4*(M4/100)</f>
        <v>9.8668604156110273</v>
      </c>
    </row>
    <row r="5" spans="1:16" ht="26.4" x14ac:dyDescent="0.25">
      <c r="A5" s="23">
        <v>3</v>
      </c>
      <c r="B5" s="23" t="s">
        <v>265</v>
      </c>
      <c r="C5" s="23" t="s">
        <v>266</v>
      </c>
      <c r="D5" s="23" t="s">
        <v>227</v>
      </c>
      <c r="E5" s="23" t="s">
        <v>228</v>
      </c>
      <c r="F5" s="23" t="s">
        <v>47</v>
      </c>
      <c r="G5" s="23">
        <v>0.79</v>
      </c>
      <c r="H5" s="23">
        <v>0.79</v>
      </c>
      <c r="I5" s="34">
        <v>0</v>
      </c>
      <c r="J5" s="30"/>
      <c r="K5" s="30"/>
      <c r="L5" s="42" t="s">
        <v>342</v>
      </c>
      <c r="M5" s="29">
        <f>AVERAGE(G15:G20)</f>
        <v>0.7416666666666667</v>
      </c>
      <c r="N5" s="29">
        <f>STDEV(G15:G20)/SQRT(6)</f>
        <v>0.20378774360702964</v>
      </c>
      <c r="O5" s="38">
        <v>1.3016913947830164</v>
      </c>
      <c r="P5" s="39">
        <f t="shared" si="0"/>
        <v>9.6542111779740392</v>
      </c>
    </row>
    <row r="6" spans="1:16" ht="26.4" x14ac:dyDescent="0.25">
      <c r="A6" s="23">
        <v>4</v>
      </c>
      <c r="B6" s="23" t="s">
        <v>271</v>
      </c>
      <c r="C6" s="23" t="s">
        <v>272</v>
      </c>
      <c r="D6" s="23" t="s">
        <v>227</v>
      </c>
      <c r="E6" s="23" t="s">
        <v>228</v>
      </c>
      <c r="F6" s="23" t="s">
        <v>47</v>
      </c>
      <c r="G6" s="23">
        <v>0.96</v>
      </c>
      <c r="H6" s="23">
        <v>0.96</v>
      </c>
      <c r="I6" s="34">
        <v>0</v>
      </c>
      <c r="J6" s="30"/>
      <c r="K6" s="30"/>
      <c r="L6" s="44" t="s">
        <v>343</v>
      </c>
      <c r="M6" s="40">
        <f>AVERAGE(G21:G26)</f>
        <v>0.42</v>
      </c>
      <c r="N6" s="40">
        <f>STDEV(G21:G26)/SQRT(6)</f>
        <v>5.9777364723893049E-2</v>
      </c>
      <c r="O6" s="40">
        <v>1.6005644962038885</v>
      </c>
      <c r="P6" s="28">
        <f t="shared" si="0"/>
        <v>6.722370884056331</v>
      </c>
    </row>
    <row r="7" spans="1:16" ht="26.4" x14ac:dyDescent="0.25">
      <c r="A7" s="23">
        <v>5</v>
      </c>
      <c r="B7" s="23" t="s">
        <v>301</v>
      </c>
      <c r="C7" s="23" t="s">
        <v>302</v>
      </c>
      <c r="D7" s="23" t="s">
        <v>227</v>
      </c>
      <c r="E7" s="23" t="s">
        <v>228</v>
      </c>
      <c r="F7" s="23" t="s">
        <v>47</v>
      </c>
      <c r="G7" s="23">
        <v>1.1299999999999999</v>
      </c>
      <c r="H7" s="23">
        <v>1.1299999999999999</v>
      </c>
      <c r="I7" s="34">
        <v>0</v>
      </c>
      <c r="J7" s="30"/>
      <c r="K7" s="30"/>
      <c r="L7" s="43" t="s">
        <v>344</v>
      </c>
      <c r="M7" s="38">
        <f>AVERAGE(G27:G32)</f>
        <v>0.42333333333333334</v>
      </c>
      <c r="N7" s="38">
        <f>STDEV(G27:G32)/SQRT(6)</f>
        <v>6.453250688176039E-2</v>
      </c>
      <c r="O7" s="38">
        <v>1.7915635456056818</v>
      </c>
      <c r="P7" s="28">
        <f t="shared" si="0"/>
        <v>7.5842856763973874</v>
      </c>
    </row>
    <row r="8" spans="1:16" ht="26.4" x14ac:dyDescent="0.25">
      <c r="A8" s="25">
        <v>6</v>
      </c>
      <c r="B8" s="25" t="s">
        <v>307</v>
      </c>
      <c r="C8" s="25" t="s">
        <v>308</v>
      </c>
      <c r="D8" s="25" t="s">
        <v>227</v>
      </c>
      <c r="E8" s="25" t="s">
        <v>228</v>
      </c>
      <c r="F8" s="25" t="s">
        <v>47</v>
      </c>
      <c r="G8" s="25">
        <v>1.05</v>
      </c>
      <c r="H8" s="25">
        <v>1.05</v>
      </c>
      <c r="I8" s="35">
        <v>0</v>
      </c>
      <c r="J8" s="30"/>
      <c r="K8" s="30"/>
      <c r="L8" s="42" t="s">
        <v>346</v>
      </c>
      <c r="M8" s="29">
        <f>AVERAGE(G33:G38)</f>
        <v>0.55333333333333334</v>
      </c>
      <c r="N8" s="29">
        <f>STDEV(G33:G38)/SQRT(6)</f>
        <v>0.10052086571674783</v>
      </c>
      <c r="O8" s="29">
        <v>1.456090319392622</v>
      </c>
      <c r="P8" s="39">
        <f t="shared" si="0"/>
        <v>8.0570331006391758</v>
      </c>
    </row>
    <row r="9" spans="1:16" ht="26.4" x14ac:dyDescent="0.25">
      <c r="A9" s="27">
        <v>7</v>
      </c>
      <c r="B9" s="27" t="s">
        <v>240</v>
      </c>
      <c r="C9" s="27" t="s">
        <v>241</v>
      </c>
      <c r="D9" s="27" t="s">
        <v>237</v>
      </c>
      <c r="E9" s="27" t="s">
        <v>228</v>
      </c>
      <c r="F9" s="27" t="s">
        <v>47</v>
      </c>
      <c r="G9" s="27">
        <v>0.71</v>
      </c>
      <c r="H9" s="27">
        <v>0.71</v>
      </c>
      <c r="I9" s="33">
        <v>0</v>
      </c>
      <c r="J9" s="30"/>
      <c r="K9" s="30"/>
      <c r="L9" s="44" t="s">
        <v>347</v>
      </c>
      <c r="M9" s="40">
        <f>AVERAGE(G39:G44)</f>
        <v>0.26666666666666666</v>
      </c>
      <c r="N9" s="40">
        <f>STDEV(G39:G44)/SQRT(6)</f>
        <v>2.5776819905574996E-2</v>
      </c>
      <c r="O9" s="40">
        <v>1.7412279048731769</v>
      </c>
      <c r="P9" s="28">
        <f t="shared" si="0"/>
        <v>4.6432744129951384</v>
      </c>
    </row>
    <row r="10" spans="1:16" ht="26.4" x14ac:dyDescent="0.25">
      <c r="A10" s="23">
        <v>8</v>
      </c>
      <c r="B10" s="23" t="s">
        <v>246</v>
      </c>
      <c r="C10" s="23" t="s">
        <v>247</v>
      </c>
      <c r="D10" s="23" t="s">
        <v>237</v>
      </c>
      <c r="E10" s="23" t="s">
        <v>228</v>
      </c>
      <c r="F10" s="23" t="s">
        <v>47</v>
      </c>
      <c r="G10" s="23">
        <v>0.72</v>
      </c>
      <c r="H10" s="23">
        <v>0.72</v>
      </c>
      <c r="I10" s="34">
        <v>0</v>
      </c>
      <c r="J10" s="30"/>
      <c r="K10" s="30"/>
      <c r="L10" s="43" t="s">
        <v>348</v>
      </c>
      <c r="M10" s="38">
        <f>AVERAGE(G45:G50)</f>
        <v>0.24666666666666667</v>
      </c>
      <c r="N10" s="38">
        <f>STDEV(G45:G50)/SQRT(6)</f>
        <v>4.168666186896932E-2</v>
      </c>
      <c r="O10" s="38">
        <v>2.0451680716256906</v>
      </c>
      <c r="P10" s="28">
        <f t="shared" si="0"/>
        <v>5.0447479100100372</v>
      </c>
    </row>
    <row r="11" spans="1:16" ht="26.4" x14ac:dyDescent="0.25">
      <c r="A11" s="23">
        <v>9</v>
      </c>
      <c r="B11" s="23" t="s">
        <v>277</v>
      </c>
      <c r="C11" s="23" t="s">
        <v>278</v>
      </c>
      <c r="D11" s="23" t="s">
        <v>237</v>
      </c>
      <c r="E11" s="23" t="s">
        <v>228</v>
      </c>
      <c r="F11" s="23" t="s">
        <v>47</v>
      </c>
      <c r="G11" s="23">
        <v>0.52</v>
      </c>
      <c r="H11" s="23">
        <v>0.52</v>
      </c>
      <c r="I11" s="34">
        <v>0</v>
      </c>
      <c r="J11" s="30"/>
      <c r="K11" s="30"/>
      <c r="L11" s="42" t="s">
        <v>345</v>
      </c>
      <c r="M11" s="29">
        <f>AVERAGE(G51:G56)</f>
        <v>0.34833333333333333</v>
      </c>
      <c r="N11" s="29">
        <f>STDEV(G51:G56)/SQRT(6)</f>
        <v>0.10351865103019414</v>
      </c>
      <c r="O11" s="29">
        <v>1.4241803707751772</v>
      </c>
      <c r="P11" s="39">
        <f t="shared" si="0"/>
        <v>4.9608949582001998</v>
      </c>
    </row>
    <row r="12" spans="1:16" ht="26.4" x14ac:dyDescent="0.25">
      <c r="A12" s="23">
        <v>10</v>
      </c>
      <c r="B12" s="23" t="s">
        <v>283</v>
      </c>
      <c r="C12" s="23" t="s">
        <v>284</v>
      </c>
      <c r="D12" s="23" t="s">
        <v>237</v>
      </c>
      <c r="E12" s="23" t="s">
        <v>228</v>
      </c>
      <c r="F12" s="23" t="s">
        <v>47</v>
      </c>
      <c r="G12" s="23">
        <v>0.83</v>
      </c>
      <c r="H12" s="23">
        <v>0.83</v>
      </c>
      <c r="I12" s="34">
        <v>0</v>
      </c>
      <c r="J12" s="30"/>
      <c r="K12" s="30"/>
      <c r="L12" s="43" t="s">
        <v>349</v>
      </c>
      <c r="M12" s="38">
        <f>AVERAGE(M3:M5)</f>
        <v>0.81166666666666665</v>
      </c>
      <c r="N12" s="38"/>
      <c r="O12" s="38">
        <f t="shared" ref="O12:P12" si="1">AVERAGE(O3:O5)</f>
        <v>1.4478127167985082</v>
      </c>
      <c r="P12" s="45">
        <f t="shared" si="1"/>
        <v>11.909313954716536</v>
      </c>
    </row>
    <row r="13" spans="1:16" ht="26.4" x14ac:dyDescent="0.25">
      <c r="A13" s="23">
        <v>11</v>
      </c>
      <c r="B13" s="23" t="s">
        <v>313</v>
      </c>
      <c r="C13" s="23" t="s">
        <v>314</v>
      </c>
      <c r="D13" s="23" t="s">
        <v>237</v>
      </c>
      <c r="E13" s="23" t="s">
        <v>228</v>
      </c>
      <c r="F13" s="23" t="s">
        <v>47</v>
      </c>
      <c r="G13" s="23">
        <v>0.8</v>
      </c>
      <c r="H13" s="23">
        <v>0.8</v>
      </c>
      <c r="I13" s="34">
        <v>0</v>
      </c>
      <c r="J13" s="30"/>
      <c r="K13" s="30"/>
      <c r="L13" s="43" t="s">
        <v>350</v>
      </c>
      <c r="M13" s="38">
        <f>AVERAGE(M6:M8)</f>
        <v>0.4655555555555555</v>
      </c>
      <c r="N13" s="38"/>
      <c r="O13" s="38">
        <f>AVERAGE(O6:O8)</f>
        <v>1.6160727870673977</v>
      </c>
      <c r="P13" s="45">
        <f t="shared" ref="P13" si="2">AVERAGE(P6:P8)</f>
        <v>7.4545632203642969</v>
      </c>
    </row>
    <row r="14" spans="1:16" ht="26.4" x14ac:dyDescent="0.25">
      <c r="A14" s="25">
        <v>12</v>
      </c>
      <c r="B14" s="25" t="s">
        <v>319</v>
      </c>
      <c r="C14" s="25" t="s">
        <v>320</v>
      </c>
      <c r="D14" s="25" t="s">
        <v>237</v>
      </c>
      <c r="E14" s="25" t="s">
        <v>228</v>
      </c>
      <c r="F14" s="25" t="s">
        <v>47</v>
      </c>
      <c r="G14" s="25">
        <v>0.61</v>
      </c>
      <c r="H14" s="25">
        <v>0.61</v>
      </c>
      <c r="I14" s="35">
        <v>0</v>
      </c>
      <c r="J14" s="30"/>
      <c r="K14" s="30"/>
      <c r="L14" s="42" t="s">
        <v>351</v>
      </c>
      <c r="M14" s="29">
        <f>AVERAGE(M9:M11)</f>
        <v>0.28722222222222221</v>
      </c>
      <c r="N14" s="29"/>
      <c r="O14" s="29">
        <f t="shared" ref="O14:P14" si="3">AVERAGE(O9:O11)</f>
        <v>1.7368587824246815</v>
      </c>
      <c r="P14" s="46">
        <f t="shared" si="3"/>
        <v>4.8829724270684585</v>
      </c>
    </row>
    <row r="15" spans="1:16" ht="26.4" x14ac:dyDescent="0.25">
      <c r="A15" s="24">
        <v>13</v>
      </c>
      <c r="B15" s="24" t="s">
        <v>252</v>
      </c>
      <c r="C15" s="24" t="s">
        <v>253</v>
      </c>
      <c r="D15" s="24" t="s">
        <v>254</v>
      </c>
      <c r="E15" s="24" t="s">
        <v>228</v>
      </c>
      <c r="F15" s="24" t="s">
        <v>47</v>
      </c>
      <c r="G15" s="24">
        <v>1.56</v>
      </c>
      <c r="H15" s="24">
        <v>1.56</v>
      </c>
      <c r="I15" s="36">
        <v>0.2</v>
      </c>
      <c r="J15" s="30"/>
      <c r="K15" s="30"/>
      <c r="L15" s="43" t="s">
        <v>352</v>
      </c>
      <c r="M15" s="28">
        <f>STDEV(M3:M5)/SQRT(3)</f>
        <v>9.2516264836293674E-2</v>
      </c>
      <c r="N15" s="28"/>
      <c r="O15" s="28">
        <f>STDEV(O3:O5)/SQRT(3)</f>
        <v>9.6035528593541059E-2</v>
      </c>
      <c r="P15" s="28">
        <f t="shared" ref="P15" si="4">STDEV(P3:P5)/SQRT(3)</f>
        <v>2.1496548281433978</v>
      </c>
    </row>
    <row r="16" spans="1:16" ht="26.4" x14ac:dyDescent="0.25">
      <c r="A16" s="23">
        <v>14</v>
      </c>
      <c r="B16" s="23" t="s">
        <v>259</v>
      </c>
      <c r="C16" s="23" t="s">
        <v>260</v>
      </c>
      <c r="D16" s="23" t="s">
        <v>254</v>
      </c>
      <c r="E16" s="23" t="s">
        <v>228</v>
      </c>
      <c r="F16" s="23" t="s">
        <v>47</v>
      </c>
      <c r="G16" s="23">
        <v>0.53</v>
      </c>
      <c r="H16" s="23">
        <v>0.53</v>
      </c>
      <c r="I16" s="34">
        <v>0.2</v>
      </c>
      <c r="J16" s="30"/>
      <c r="K16" s="30"/>
      <c r="L16" s="43" t="s">
        <v>353</v>
      </c>
      <c r="M16" s="28">
        <f>STDEV(M6:M8)/SQRT(3)</f>
        <v>4.3899436144752307E-2</v>
      </c>
      <c r="N16" s="28"/>
      <c r="O16" s="28">
        <f t="shared" ref="O16:P16" si="5">STDEV(O6:O8)/SQRT(3)</f>
        <v>9.7152717736184294E-2</v>
      </c>
      <c r="P16" s="28">
        <f t="shared" si="5"/>
        <v>0.39070523620452485</v>
      </c>
    </row>
    <row r="17" spans="1:16" ht="26.4" x14ac:dyDescent="0.25">
      <c r="A17" s="23">
        <v>15</v>
      </c>
      <c r="B17" s="23" t="s">
        <v>289</v>
      </c>
      <c r="C17" s="23" t="s">
        <v>290</v>
      </c>
      <c r="D17" s="23" t="s">
        <v>254</v>
      </c>
      <c r="E17" s="23" t="s">
        <v>228</v>
      </c>
      <c r="F17" s="23" t="s">
        <v>47</v>
      </c>
      <c r="G17" s="23">
        <v>1.1200000000000001</v>
      </c>
      <c r="H17" s="23">
        <v>1.1200000000000001</v>
      </c>
      <c r="I17" s="34">
        <v>0.2</v>
      </c>
      <c r="J17" s="30"/>
      <c r="K17" s="30"/>
      <c r="L17" s="43" t="s">
        <v>354</v>
      </c>
      <c r="M17" s="28">
        <f>STDEV(M9:M11)/SQRT(3)</f>
        <v>3.1096226598125654E-2</v>
      </c>
      <c r="N17" s="28"/>
      <c r="O17" s="28">
        <f t="shared" ref="O17:P17" si="6">STDEV(O9:O11)/SQRT(3)</f>
        <v>0.17927701848919839</v>
      </c>
      <c r="P17" s="28">
        <f t="shared" si="6"/>
        <v>0.12226907873596644</v>
      </c>
    </row>
    <row r="18" spans="1:16" ht="26.4" x14ac:dyDescent="0.25">
      <c r="A18" s="23">
        <v>16</v>
      </c>
      <c r="B18" s="23" t="s">
        <v>295</v>
      </c>
      <c r="C18" s="23" t="s">
        <v>296</v>
      </c>
      <c r="D18" s="23" t="s">
        <v>254</v>
      </c>
      <c r="E18" s="23" t="s">
        <v>228</v>
      </c>
      <c r="F18" s="23" t="s">
        <v>47</v>
      </c>
      <c r="G18" s="23">
        <v>0.42</v>
      </c>
      <c r="H18" s="23">
        <v>0.41</v>
      </c>
      <c r="I18" s="34">
        <v>0.3</v>
      </c>
      <c r="J18" s="30"/>
      <c r="K18" s="30"/>
      <c r="L18" s="30"/>
      <c r="M18" s="22"/>
      <c r="N18" s="22"/>
      <c r="O18" s="22"/>
      <c r="P18" s="22"/>
    </row>
    <row r="19" spans="1:16" ht="26.4" x14ac:dyDescent="0.25">
      <c r="A19" s="23">
        <v>17</v>
      </c>
      <c r="B19" s="23" t="s">
        <v>325</v>
      </c>
      <c r="C19" s="23" t="s">
        <v>326</v>
      </c>
      <c r="D19" s="23" t="s">
        <v>254</v>
      </c>
      <c r="E19" s="23" t="s">
        <v>228</v>
      </c>
      <c r="F19" s="23" t="s">
        <v>47</v>
      </c>
      <c r="G19" s="23">
        <v>0.23</v>
      </c>
      <c r="H19" s="23">
        <v>0.23</v>
      </c>
      <c r="I19" s="34">
        <v>0</v>
      </c>
      <c r="J19" s="30"/>
      <c r="K19" s="30"/>
      <c r="L19" s="30"/>
      <c r="M19" s="22"/>
      <c r="N19" s="22"/>
      <c r="O19" s="22"/>
      <c r="P19" s="22"/>
    </row>
    <row r="20" spans="1:16" ht="26.4" x14ac:dyDescent="0.25">
      <c r="A20" s="25">
        <v>18</v>
      </c>
      <c r="B20" s="25" t="s">
        <v>331</v>
      </c>
      <c r="C20" s="25" t="s">
        <v>332</v>
      </c>
      <c r="D20" s="25" t="s">
        <v>254</v>
      </c>
      <c r="E20" s="25" t="s">
        <v>228</v>
      </c>
      <c r="F20" s="25" t="s">
        <v>47</v>
      </c>
      <c r="G20" s="25">
        <v>0.59</v>
      </c>
      <c r="H20" s="25">
        <v>0.59</v>
      </c>
      <c r="I20" s="35">
        <v>0</v>
      </c>
      <c r="J20" s="30"/>
      <c r="K20" s="30"/>
      <c r="L20" s="30"/>
      <c r="M20" s="22"/>
      <c r="N20" s="22"/>
      <c r="O20" s="22"/>
      <c r="P20" s="22"/>
    </row>
    <row r="21" spans="1:16" ht="26.4" x14ac:dyDescent="0.25">
      <c r="A21" s="27">
        <v>1</v>
      </c>
      <c r="B21" s="27" t="s">
        <v>229</v>
      </c>
      <c r="C21" s="27" t="s">
        <v>230</v>
      </c>
      <c r="D21" s="27" t="s">
        <v>227</v>
      </c>
      <c r="E21" s="27" t="s">
        <v>228</v>
      </c>
      <c r="F21" s="27" t="s">
        <v>122</v>
      </c>
      <c r="G21" s="27">
        <v>0.63</v>
      </c>
      <c r="H21" s="27">
        <v>0.63</v>
      </c>
      <c r="I21" s="36">
        <v>0.7</v>
      </c>
      <c r="J21" s="30"/>
      <c r="K21" s="30"/>
      <c r="L21" s="30"/>
      <c r="M21" s="22"/>
      <c r="N21" s="22"/>
      <c r="O21" s="22"/>
      <c r="P21" s="22"/>
    </row>
    <row r="22" spans="1:16" ht="26.4" x14ac:dyDescent="0.25">
      <c r="A22" s="23">
        <v>2</v>
      </c>
      <c r="B22" s="23" t="s">
        <v>235</v>
      </c>
      <c r="C22" s="23" t="s">
        <v>236</v>
      </c>
      <c r="D22" s="23" t="s">
        <v>227</v>
      </c>
      <c r="E22" s="23" t="s">
        <v>228</v>
      </c>
      <c r="F22" s="23" t="s">
        <v>122</v>
      </c>
      <c r="G22" s="23">
        <v>0.4</v>
      </c>
      <c r="H22" s="23">
        <v>0.4</v>
      </c>
      <c r="I22" s="34">
        <v>0.2</v>
      </c>
      <c r="J22" s="30"/>
      <c r="K22" s="30"/>
      <c r="L22" s="30"/>
      <c r="M22" s="22"/>
      <c r="N22" s="22"/>
      <c r="O22" s="22"/>
      <c r="P22" s="22"/>
    </row>
    <row r="23" spans="1:16" ht="26.4" x14ac:dyDescent="0.25">
      <c r="A23" s="23">
        <v>3</v>
      </c>
      <c r="B23" s="23" t="s">
        <v>267</v>
      </c>
      <c r="C23" s="23" t="s">
        <v>268</v>
      </c>
      <c r="D23" s="23" t="s">
        <v>227</v>
      </c>
      <c r="E23" s="23" t="s">
        <v>228</v>
      </c>
      <c r="F23" s="23" t="s">
        <v>122</v>
      </c>
      <c r="G23" s="23">
        <v>0.41</v>
      </c>
      <c r="H23" s="23">
        <v>0.41</v>
      </c>
      <c r="I23" s="34">
        <v>0</v>
      </c>
      <c r="J23" s="30"/>
      <c r="K23" s="30"/>
      <c r="L23" s="30"/>
      <c r="M23" s="22"/>
      <c r="N23" s="22"/>
      <c r="O23" s="22"/>
      <c r="P23" s="22"/>
    </row>
    <row r="24" spans="1:16" ht="26.4" x14ac:dyDescent="0.25">
      <c r="A24" s="23">
        <v>4</v>
      </c>
      <c r="B24" s="23" t="s">
        <v>273</v>
      </c>
      <c r="C24" s="23" t="s">
        <v>274</v>
      </c>
      <c r="D24" s="23" t="s">
        <v>227</v>
      </c>
      <c r="E24" s="23" t="s">
        <v>228</v>
      </c>
      <c r="F24" s="23" t="s">
        <v>122</v>
      </c>
      <c r="G24" s="23">
        <v>0.31</v>
      </c>
      <c r="H24" s="23">
        <v>0.31</v>
      </c>
      <c r="I24" s="34">
        <v>0.2</v>
      </c>
      <c r="J24" s="30"/>
      <c r="K24" s="30"/>
      <c r="L24" s="30"/>
      <c r="M24" s="22"/>
      <c r="N24" s="22"/>
      <c r="O24" s="22"/>
      <c r="P24" s="22"/>
    </row>
    <row r="25" spans="1:16" ht="26.4" x14ac:dyDescent="0.25">
      <c r="A25" s="23">
        <v>5</v>
      </c>
      <c r="B25" s="23" t="s">
        <v>303</v>
      </c>
      <c r="C25" s="23" t="s">
        <v>304</v>
      </c>
      <c r="D25" s="23" t="s">
        <v>227</v>
      </c>
      <c r="E25" s="23" t="s">
        <v>228</v>
      </c>
      <c r="F25" s="23" t="s">
        <v>122</v>
      </c>
      <c r="G25" s="23">
        <v>0.54</v>
      </c>
      <c r="H25" s="23">
        <v>0.54</v>
      </c>
      <c r="I25" s="34">
        <v>0</v>
      </c>
      <c r="J25" s="30"/>
      <c r="K25" s="30"/>
      <c r="L25" s="30"/>
      <c r="M25" s="22"/>
      <c r="N25" s="22"/>
      <c r="O25" s="22"/>
      <c r="P25" s="22"/>
    </row>
    <row r="26" spans="1:16" ht="26.4" x14ac:dyDescent="0.25">
      <c r="A26" s="25">
        <v>6</v>
      </c>
      <c r="B26" s="25" t="s">
        <v>309</v>
      </c>
      <c r="C26" s="25" t="s">
        <v>310</v>
      </c>
      <c r="D26" s="25" t="s">
        <v>227</v>
      </c>
      <c r="E26" s="25" t="s">
        <v>228</v>
      </c>
      <c r="F26" s="25" t="s">
        <v>122</v>
      </c>
      <c r="G26" s="25">
        <v>0.23</v>
      </c>
      <c r="H26" s="25">
        <v>0.23</v>
      </c>
      <c r="I26" s="35">
        <v>0.4</v>
      </c>
      <c r="J26" s="30"/>
      <c r="K26" s="30"/>
      <c r="L26" s="30"/>
      <c r="M26" s="22"/>
      <c r="N26" s="22"/>
      <c r="O26" s="22"/>
      <c r="P26" s="22"/>
    </row>
    <row r="27" spans="1:16" ht="26.4" x14ac:dyDescent="0.25">
      <c r="A27" s="24">
        <v>7</v>
      </c>
      <c r="B27" s="24" t="s">
        <v>242</v>
      </c>
      <c r="C27" s="24" t="s">
        <v>243</v>
      </c>
      <c r="D27" s="24" t="s">
        <v>237</v>
      </c>
      <c r="E27" s="24" t="s">
        <v>228</v>
      </c>
      <c r="F27" s="24" t="s">
        <v>122</v>
      </c>
      <c r="G27" s="24">
        <v>0.49</v>
      </c>
      <c r="H27" s="24">
        <v>0.49</v>
      </c>
      <c r="I27" s="36">
        <v>0</v>
      </c>
      <c r="J27" s="30"/>
      <c r="K27" s="30"/>
      <c r="L27" s="30"/>
      <c r="M27" s="22"/>
      <c r="N27" s="22"/>
      <c r="O27" s="22"/>
      <c r="P27" s="22"/>
    </row>
    <row r="28" spans="1:16" ht="26.4" x14ac:dyDescent="0.25">
      <c r="A28" s="23">
        <v>8</v>
      </c>
      <c r="B28" s="23" t="s">
        <v>248</v>
      </c>
      <c r="C28" s="23" t="s">
        <v>249</v>
      </c>
      <c r="D28" s="23" t="s">
        <v>237</v>
      </c>
      <c r="E28" s="23" t="s">
        <v>228</v>
      </c>
      <c r="F28" s="23" t="s">
        <v>122</v>
      </c>
      <c r="G28" s="23">
        <v>0.37</v>
      </c>
      <c r="H28" s="23">
        <v>0.37</v>
      </c>
      <c r="I28" s="34">
        <v>0</v>
      </c>
      <c r="J28" s="30"/>
      <c r="K28" s="30"/>
      <c r="L28" s="30"/>
      <c r="M28" s="22"/>
      <c r="N28" s="22"/>
      <c r="O28" s="22"/>
      <c r="P28" s="22"/>
    </row>
    <row r="29" spans="1:16" ht="26.4" x14ac:dyDescent="0.25">
      <c r="A29" s="23">
        <v>9</v>
      </c>
      <c r="B29" s="23" t="s">
        <v>279</v>
      </c>
      <c r="C29" s="23" t="s">
        <v>280</v>
      </c>
      <c r="D29" s="23" t="s">
        <v>237</v>
      </c>
      <c r="E29" s="23" t="s">
        <v>228</v>
      </c>
      <c r="F29" s="23" t="s">
        <v>122</v>
      </c>
      <c r="G29" s="23">
        <v>0.56000000000000005</v>
      </c>
      <c r="H29" s="23">
        <v>0.56000000000000005</v>
      </c>
      <c r="I29" s="34">
        <v>0</v>
      </c>
      <c r="J29" s="30"/>
      <c r="K29" s="30"/>
      <c r="L29" s="30"/>
      <c r="M29" s="22"/>
      <c r="N29" s="22"/>
      <c r="O29" s="22"/>
      <c r="P29" s="22"/>
    </row>
    <row r="30" spans="1:16" ht="26.4" x14ac:dyDescent="0.25">
      <c r="A30" s="23">
        <v>10</v>
      </c>
      <c r="B30" s="23" t="s">
        <v>285</v>
      </c>
      <c r="C30" s="23" t="s">
        <v>286</v>
      </c>
      <c r="D30" s="23" t="s">
        <v>237</v>
      </c>
      <c r="E30" s="23" t="s">
        <v>228</v>
      </c>
      <c r="F30" s="23" t="s">
        <v>122</v>
      </c>
      <c r="G30" s="23">
        <v>0.24</v>
      </c>
      <c r="H30" s="23">
        <v>0.24</v>
      </c>
      <c r="I30" s="34">
        <v>0.2</v>
      </c>
      <c r="J30" s="30"/>
      <c r="K30" s="30"/>
      <c r="L30" s="30"/>
      <c r="M30" s="22"/>
      <c r="N30" s="22"/>
      <c r="O30" s="22"/>
      <c r="P30" s="22"/>
    </row>
    <row r="31" spans="1:16" ht="26.4" x14ac:dyDescent="0.25">
      <c r="A31" s="23">
        <v>11</v>
      </c>
      <c r="B31" s="23" t="s">
        <v>315</v>
      </c>
      <c r="C31" s="23" t="s">
        <v>316</v>
      </c>
      <c r="D31" s="23" t="s">
        <v>237</v>
      </c>
      <c r="E31" s="23" t="s">
        <v>228</v>
      </c>
      <c r="F31" s="23" t="s">
        <v>122</v>
      </c>
      <c r="G31" s="23">
        <v>0.62</v>
      </c>
      <c r="H31" s="23">
        <v>0.62</v>
      </c>
      <c r="I31" s="34">
        <v>0</v>
      </c>
      <c r="J31" s="30"/>
      <c r="K31" s="30"/>
      <c r="L31" s="30"/>
      <c r="M31" s="22"/>
      <c r="N31" s="22"/>
      <c r="O31" s="22"/>
      <c r="P31" s="22"/>
    </row>
    <row r="32" spans="1:16" ht="26.4" x14ac:dyDescent="0.25">
      <c r="A32" s="25">
        <v>12</v>
      </c>
      <c r="B32" s="25" t="s">
        <v>321</v>
      </c>
      <c r="C32" s="25" t="s">
        <v>322</v>
      </c>
      <c r="D32" s="25" t="s">
        <v>237</v>
      </c>
      <c r="E32" s="25" t="s">
        <v>228</v>
      </c>
      <c r="F32" s="25" t="s">
        <v>122</v>
      </c>
      <c r="G32" s="25">
        <v>0.26</v>
      </c>
      <c r="H32" s="25">
        <v>0.26</v>
      </c>
      <c r="I32" s="35">
        <v>0</v>
      </c>
      <c r="J32" s="30"/>
      <c r="K32" s="30"/>
      <c r="L32" s="30"/>
      <c r="M32" s="22"/>
      <c r="N32" s="22"/>
      <c r="O32" s="22"/>
      <c r="P32" s="22"/>
    </row>
    <row r="33" spans="1:16" ht="26.4" x14ac:dyDescent="0.25">
      <c r="A33" s="24">
        <v>13</v>
      </c>
      <c r="B33" s="24" t="s">
        <v>255</v>
      </c>
      <c r="C33" s="24" t="s">
        <v>256</v>
      </c>
      <c r="D33" s="24" t="s">
        <v>254</v>
      </c>
      <c r="E33" s="24" t="s">
        <v>228</v>
      </c>
      <c r="F33" s="24" t="s">
        <v>122</v>
      </c>
      <c r="G33" s="24">
        <v>0.55000000000000004</v>
      </c>
      <c r="H33" s="24">
        <v>0.55000000000000004</v>
      </c>
      <c r="I33" s="36">
        <v>0.2</v>
      </c>
      <c r="J33" s="30"/>
      <c r="K33" s="30"/>
      <c r="L33" s="30"/>
      <c r="M33" s="22"/>
      <c r="N33" s="22"/>
      <c r="O33" s="22"/>
      <c r="P33" s="22"/>
    </row>
    <row r="34" spans="1:16" ht="26.4" x14ac:dyDescent="0.25">
      <c r="A34" s="23">
        <v>14</v>
      </c>
      <c r="B34" s="23" t="s">
        <v>261</v>
      </c>
      <c r="C34" s="23" t="s">
        <v>262</v>
      </c>
      <c r="D34" s="23" t="s">
        <v>254</v>
      </c>
      <c r="E34" s="23" t="s">
        <v>228</v>
      </c>
      <c r="F34" s="23" t="s">
        <v>122</v>
      </c>
      <c r="G34" s="23">
        <v>0.78</v>
      </c>
      <c r="H34" s="23">
        <v>0.78</v>
      </c>
      <c r="I34" s="34">
        <v>0</v>
      </c>
      <c r="J34" s="30"/>
      <c r="K34" s="30"/>
      <c r="L34" s="30"/>
      <c r="M34" s="22"/>
      <c r="N34" s="22"/>
      <c r="O34" s="22"/>
      <c r="P34" s="22"/>
    </row>
    <row r="35" spans="1:16" ht="26.4" x14ac:dyDescent="0.25">
      <c r="A35" s="23">
        <v>15</v>
      </c>
      <c r="B35" s="23" t="s">
        <v>291</v>
      </c>
      <c r="C35" s="23" t="s">
        <v>292</v>
      </c>
      <c r="D35" s="23" t="s">
        <v>254</v>
      </c>
      <c r="E35" s="23" t="s">
        <v>228</v>
      </c>
      <c r="F35" s="23" t="s">
        <v>122</v>
      </c>
      <c r="G35" s="23">
        <v>0.33</v>
      </c>
      <c r="H35" s="23">
        <v>0.33</v>
      </c>
      <c r="I35" s="34">
        <v>0</v>
      </c>
      <c r="J35" s="30"/>
      <c r="K35" s="30"/>
      <c r="L35" s="30"/>
      <c r="M35" s="22"/>
      <c r="N35" s="22"/>
      <c r="O35" s="22"/>
      <c r="P35" s="22"/>
    </row>
    <row r="36" spans="1:16" ht="26.4" x14ac:dyDescent="0.25">
      <c r="A36" s="23">
        <v>16</v>
      </c>
      <c r="B36" s="23" t="s">
        <v>297</v>
      </c>
      <c r="C36" s="23" t="s">
        <v>298</v>
      </c>
      <c r="D36" s="23" t="s">
        <v>254</v>
      </c>
      <c r="E36" s="23" t="s">
        <v>228</v>
      </c>
      <c r="F36" s="23" t="s">
        <v>122</v>
      </c>
      <c r="G36" s="23">
        <v>0.92</v>
      </c>
      <c r="H36" s="23">
        <v>0.92</v>
      </c>
      <c r="I36" s="34">
        <v>0</v>
      </c>
      <c r="J36" s="30"/>
      <c r="K36" s="30"/>
      <c r="L36" s="30"/>
      <c r="M36" s="22"/>
      <c r="N36" s="22"/>
      <c r="O36" s="22"/>
      <c r="P36" s="22"/>
    </row>
    <row r="37" spans="1:16" ht="26.4" x14ac:dyDescent="0.25">
      <c r="A37" s="23">
        <v>17</v>
      </c>
      <c r="B37" s="23" t="s">
        <v>327</v>
      </c>
      <c r="C37" s="23" t="s">
        <v>328</v>
      </c>
      <c r="D37" s="23" t="s">
        <v>254</v>
      </c>
      <c r="E37" s="23" t="s">
        <v>228</v>
      </c>
      <c r="F37" s="23" t="s">
        <v>122</v>
      </c>
      <c r="G37" s="23">
        <v>0.36</v>
      </c>
      <c r="H37" s="23">
        <v>0.36</v>
      </c>
      <c r="I37" s="34">
        <v>0</v>
      </c>
      <c r="J37" s="30"/>
      <c r="K37" s="30"/>
      <c r="L37" s="30"/>
      <c r="M37" s="22"/>
      <c r="N37" s="22"/>
      <c r="O37" s="22"/>
      <c r="P37" s="22"/>
    </row>
    <row r="38" spans="1:16" ht="26.4" x14ac:dyDescent="0.25">
      <c r="A38" s="25">
        <v>18</v>
      </c>
      <c r="B38" s="25" t="s">
        <v>333</v>
      </c>
      <c r="C38" s="25" t="s">
        <v>334</v>
      </c>
      <c r="D38" s="25" t="s">
        <v>254</v>
      </c>
      <c r="E38" s="25" t="s">
        <v>228</v>
      </c>
      <c r="F38" s="25" t="s">
        <v>122</v>
      </c>
      <c r="G38" s="25">
        <v>0.38</v>
      </c>
      <c r="H38" s="25">
        <v>0.38</v>
      </c>
      <c r="I38" s="35">
        <v>0</v>
      </c>
      <c r="J38" s="30"/>
      <c r="K38" s="30"/>
      <c r="L38" s="30"/>
      <c r="M38" s="22"/>
      <c r="N38" s="22"/>
      <c r="O38" s="22"/>
      <c r="P38" s="22"/>
    </row>
    <row r="39" spans="1:16" ht="26.4" x14ac:dyDescent="0.25">
      <c r="A39" s="27">
        <v>1</v>
      </c>
      <c r="B39" s="27" t="s">
        <v>231</v>
      </c>
      <c r="C39" s="27" t="s">
        <v>232</v>
      </c>
      <c r="D39" s="27" t="s">
        <v>227</v>
      </c>
      <c r="E39" s="27" t="s">
        <v>228</v>
      </c>
      <c r="F39" s="27" t="s">
        <v>160</v>
      </c>
      <c r="G39" s="27">
        <v>0.3</v>
      </c>
      <c r="H39" s="27">
        <v>0.3</v>
      </c>
      <c r="I39" s="33">
        <v>0</v>
      </c>
      <c r="J39" s="30"/>
      <c r="K39" s="30"/>
      <c r="L39" s="30"/>
      <c r="M39" s="22"/>
      <c r="N39" s="22"/>
      <c r="O39" s="22"/>
      <c r="P39" s="22"/>
    </row>
    <row r="40" spans="1:16" ht="26.4" x14ac:dyDescent="0.25">
      <c r="A40" s="23">
        <v>2</v>
      </c>
      <c r="B40" s="23" t="s">
        <v>238</v>
      </c>
      <c r="C40" s="23" t="s">
        <v>239</v>
      </c>
      <c r="D40" s="23" t="s">
        <v>227</v>
      </c>
      <c r="E40" s="23" t="s">
        <v>228</v>
      </c>
      <c r="F40" s="23" t="s">
        <v>160</v>
      </c>
      <c r="G40" s="23">
        <v>0.37</v>
      </c>
      <c r="H40" s="23">
        <v>0.37</v>
      </c>
      <c r="I40" s="34">
        <v>0</v>
      </c>
      <c r="J40" s="30"/>
      <c r="K40" s="30"/>
      <c r="L40" s="30"/>
      <c r="M40" s="22"/>
      <c r="N40" s="22"/>
      <c r="O40" s="22"/>
      <c r="P40" s="22"/>
    </row>
    <row r="41" spans="1:16" ht="26.4" x14ac:dyDescent="0.25">
      <c r="A41" s="23">
        <v>3</v>
      </c>
      <c r="B41" s="23" t="s">
        <v>269</v>
      </c>
      <c r="C41" s="23" t="s">
        <v>270</v>
      </c>
      <c r="D41" s="23" t="s">
        <v>227</v>
      </c>
      <c r="E41" s="23" t="s">
        <v>228</v>
      </c>
      <c r="F41" s="23" t="s">
        <v>160</v>
      </c>
      <c r="G41" s="23">
        <v>0.28000000000000003</v>
      </c>
      <c r="H41" s="23">
        <v>0.28000000000000003</v>
      </c>
      <c r="I41" s="34">
        <v>0</v>
      </c>
      <c r="J41" s="30"/>
      <c r="K41" s="30"/>
      <c r="L41" s="30"/>
      <c r="M41" s="22"/>
      <c r="N41" s="22"/>
      <c r="O41" s="22"/>
      <c r="P41" s="22"/>
    </row>
    <row r="42" spans="1:16" ht="26.4" x14ac:dyDescent="0.25">
      <c r="A42" s="23">
        <v>4</v>
      </c>
      <c r="B42" s="23" t="s">
        <v>275</v>
      </c>
      <c r="C42" s="23" t="s">
        <v>276</v>
      </c>
      <c r="D42" s="23" t="s">
        <v>227</v>
      </c>
      <c r="E42" s="23" t="s">
        <v>228</v>
      </c>
      <c r="F42" s="23" t="s">
        <v>160</v>
      </c>
      <c r="G42" s="23">
        <v>0.23</v>
      </c>
      <c r="H42" s="23">
        <v>0.23</v>
      </c>
      <c r="I42" s="34">
        <v>0.4</v>
      </c>
      <c r="J42" s="30"/>
      <c r="K42" s="30"/>
      <c r="L42" s="30"/>
      <c r="M42" s="22"/>
      <c r="N42" s="22"/>
      <c r="O42" s="22"/>
      <c r="P42" s="22"/>
    </row>
    <row r="43" spans="1:16" ht="26.4" x14ac:dyDescent="0.25">
      <c r="A43" s="23">
        <v>5</v>
      </c>
      <c r="B43" s="23" t="s">
        <v>305</v>
      </c>
      <c r="C43" s="23" t="s">
        <v>306</v>
      </c>
      <c r="D43" s="23" t="s">
        <v>227</v>
      </c>
      <c r="E43" s="23" t="s">
        <v>228</v>
      </c>
      <c r="F43" s="23" t="s">
        <v>160</v>
      </c>
      <c r="G43" s="23">
        <v>0.22</v>
      </c>
      <c r="H43" s="23">
        <v>0.22</v>
      </c>
      <c r="I43" s="34">
        <v>0</v>
      </c>
      <c r="J43" s="30"/>
      <c r="K43" s="30"/>
      <c r="L43" s="30"/>
      <c r="M43" s="22"/>
      <c r="N43" s="22"/>
      <c r="O43" s="22"/>
      <c r="P43" s="22"/>
    </row>
    <row r="44" spans="1:16" ht="26.4" x14ac:dyDescent="0.25">
      <c r="A44" s="25">
        <v>6</v>
      </c>
      <c r="B44" s="25" t="s">
        <v>311</v>
      </c>
      <c r="C44" s="25" t="s">
        <v>312</v>
      </c>
      <c r="D44" s="25" t="s">
        <v>227</v>
      </c>
      <c r="E44" s="25" t="s">
        <v>228</v>
      </c>
      <c r="F44" s="25" t="s">
        <v>160</v>
      </c>
      <c r="G44" s="25">
        <v>0.2</v>
      </c>
      <c r="H44" s="25">
        <v>0.2</v>
      </c>
      <c r="I44" s="35">
        <v>0</v>
      </c>
      <c r="J44" s="30"/>
      <c r="K44" s="30"/>
      <c r="L44" s="30"/>
      <c r="M44" s="22"/>
      <c r="N44" s="22"/>
      <c r="O44" s="22"/>
      <c r="P44" s="22"/>
    </row>
    <row r="45" spans="1:16" ht="26.4" x14ac:dyDescent="0.25">
      <c r="A45" s="27">
        <v>7</v>
      </c>
      <c r="B45" s="27" t="s">
        <v>244</v>
      </c>
      <c r="C45" s="27" t="s">
        <v>245</v>
      </c>
      <c r="D45" s="27" t="s">
        <v>237</v>
      </c>
      <c r="E45" s="27" t="s">
        <v>228</v>
      </c>
      <c r="F45" s="27" t="s">
        <v>160</v>
      </c>
      <c r="G45" s="27">
        <v>0.31</v>
      </c>
      <c r="H45" s="27">
        <v>0.31</v>
      </c>
      <c r="I45" s="33">
        <v>0</v>
      </c>
      <c r="J45" s="30"/>
      <c r="K45" s="30"/>
      <c r="L45" s="30"/>
      <c r="M45" s="22"/>
      <c r="N45" s="22"/>
      <c r="O45" s="22"/>
      <c r="P45" s="22"/>
    </row>
    <row r="46" spans="1:16" ht="26.4" x14ac:dyDescent="0.25">
      <c r="A46" s="23">
        <v>8</v>
      </c>
      <c r="B46" s="23" t="s">
        <v>250</v>
      </c>
      <c r="C46" s="23" t="s">
        <v>251</v>
      </c>
      <c r="D46" s="23" t="s">
        <v>237</v>
      </c>
      <c r="E46" s="23" t="s">
        <v>228</v>
      </c>
      <c r="F46" s="23" t="s">
        <v>160</v>
      </c>
      <c r="G46" s="23">
        <v>0.28999999999999998</v>
      </c>
      <c r="H46" s="23">
        <v>0.28999999999999998</v>
      </c>
      <c r="I46" s="34">
        <v>0.2</v>
      </c>
      <c r="J46" s="30"/>
      <c r="K46" s="30"/>
      <c r="L46" s="30"/>
      <c r="M46" s="22"/>
      <c r="N46" s="22"/>
      <c r="O46" s="22"/>
      <c r="P46" s="22"/>
    </row>
    <row r="47" spans="1:16" ht="26.4" x14ac:dyDescent="0.25">
      <c r="A47" s="23">
        <v>9</v>
      </c>
      <c r="B47" s="23" t="s">
        <v>281</v>
      </c>
      <c r="C47" s="23" t="s">
        <v>282</v>
      </c>
      <c r="D47" s="23" t="s">
        <v>237</v>
      </c>
      <c r="E47" s="23" t="s">
        <v>228</v>
      </c>
      <c r="F47" s="23" t="s">
        <v>160</v>
      </c>
      <c r="G47" s="23">
        <v>0.16</v>
      </c>
      <c r="H47" s="23">
        <v>0.16</v>
      </c>
      <c r="I47" s="34">
        <v>0</v>
      </c>
      <c r="J47" s="30"/>
      <c r="K47" s="30"/>
      <c r="L47" s="30"/>
      <c r="M47" s="22"/>
      <c r="N47" s="22"/>
      <c r="O47" s="22"/>
      <c r="P47" s="22"/>
    </row>
    <row r="48" spans="1:16" ht="26.4" x14ac:dyDescent="0.25">
      <c r="A48" s="23">
        <v>10</v>
      </c>
      <c r="B48" s="23" t="s">
        <v>287</v>
      </c>
      <c r="C48" s="23" t="s">
        <v>288</v>
      </c>
      <c r="D48" s="23" t="s">
        <v>237</v>
      </c>
      <c r="E48" s="23" t="s">
        <v>228</v>
      </c>
      <c r="F48" s="23" t="s">
        <v>160</v>
      </c>
      <c r="G48" s="23">
        <v>0.17</v>
      </c>
      <c r="H48" s="23">
        <v>0.17</v>
      </c>
      <c r="I48" s="34">
        <v>0</v>
      </c>
      <c r="J48" s="30"/>
      <c r="K48" s="30"/>
      <c r="L48" s="30"/>
      <c r="M48" s="22"/>
      <c r="N48" s="22"/>
      <c r="O48" s="22"/>
      <c r="P48" s="22"/>
    </row>
    <row r="49" spans="1:16" ht="26.4" x14ac:dyDescent="0.25">
      <c r="A49" s="23">
        <v>11</v>
      </c>
      <c r="B49" s="23" t="s">
        <v>317</v>
      </c>
      <c r="C49" s="23" t="s">
        <v>318</v>
      </c>
      <c r="D49" s="23" t="s">
        <v>237</v>
      </c>
      <c r="E49" s="23" t="s">
        <v>228</v>
      </c>
      <c r="F49" s="23" t="s">
        <v>160</v>
      </c>
      <c r="G49" s="23">
        <v>0.4</v>
      </c>
      <c r="H49" s="23">
        <v>0.4</v>
      </c>
      <c r="I49" s="34">
        <v>0</v>
      </c>
      <c r="J49" s="30"/>
      <c r="K49" s="30"/>
      <c r="L49" s="30"/>
      <c r="M49" s="22"/>
      <c r="N49" s="22"/>
      <c r="O49" s="22"/>
      <c r="P49" s="22"/>
    </row>
    <row r="50" spans="1:16" ht="26.4" x14ac:dyDescent="0.25">
      <c r="A50" s="25">
        <v>12</v>
      </c>
      <c r="B50" s="25" t="s">
        <v>323</v>
      </c>
      <c r="C50" s="25" t="s">
        <v>324</v>
      </c>
      <c r="D50" s="25" t="s">
        <v>237</v>
      </c>
      <c r="E50" s="25" t="s">
        <v>228</v>
      </c>
      <c r="F50" s="25" t="s">
        <v>160</v>
      </c>
      <c r="G50" s="25">
        <v>0.15</v>
      </c>
      <c r="H50" s="25">
        <v>0.15</v>
      </c>
      <c r="I50" s="35">
        <v>0</v>
      </c>
      <c r="J50" s="30"/>
      <c r="K50" s="30"/>
      <c r="L50" s="30"/>
      <c r="M50" s="22"/>
      <c r="N50" s="22"/>
      <c r="O50" s="22"/>
      <c r="P50" s="22"/>
    </row>
    <row r="51" spans="1:16" ht="26.4" x14ac:dyDescent="0.25">
      <c r="A51" s="27">
        <v>13</v>
      </c>
      <c r="B51" s="27" t="s">
        <v>257</v>
      </c>
      <c r="C51" s="27" t="s">
        <v>258</v>
      </c>
      <c r="D51" s="27" t="s">
        <v>254</v>
      </c>
      <c r="E51" s="27" t="s">
        <v>228</v>
      </c>
      <c r="F51" s="27" t="s">
        <v>160</v>
      </c>
      <c r="G51" s="27">
        <v>0.3</v>
      </c>
      <c r="H51" s="27">
        <v>0.3</v>
      </c>
      <c r="I51" s="33">
        <v>0</v>
      </c>
      <c r="J51" s="30"/>
      <c r="K51" s="30"/>
      <c r="L51" s="30"/>
      <c r="M51" s="22"/>
      <c r="N51" s="22"/>
      <c r="O51" s="22"/>
      <c r="P51" s="22"/>
    </row>
    <row r="52" spans="1:16" ht="26.4" x14ac:dyDescent="0.25">
      <c r="A52" s="23">
        <v>14</v>
      </c>
      <c r="B52" s="23" t="s">
        <v>263</v>
      </c>
      <c r="C52" s="23" t="s">
        <v>264</v>
      </c>
      <c r="D52" s="23" t="s">
        <v>254</v>
      </c>
      <c r="E52" s="23" t="s">
        <v>228</v>
      </c>
      <c r="F52" s="23" t="s">
        <v>160</v>
      </c>
      <c r="G52" s="23">
        <v>0.37</v>
      </c>
      <c r="H52" s="23">
        <v>0.37</v>
      </c>
      <c r="I52" s="34">
        <v>0.4</v>
      </c>
      <c r="J52" s="30"/>
      <c r="K52" s="30"/>
      <c r="L52" s="30"/>
      <c r="M52" s="22"/>
      <c r="N52" s="22"/>
      <c r="O52" s="22"/>
      <c r="P52" s="22"/>
    </row>
    <row r="53" spans="1:16" ht="26.4" x14ac:dyDescent="0.25">
      <c r="A53" s="23">
        <v>15</v>
      </c>
      <c r="B53" s="23" t="s">
        <v>293</v>
      </c>
      <c r="C53" s="23" t="s">
        <v>294</v>
      </c>
      <c r="D53" s="23" t="s">
        <v>254</v>
      </c>
      <c r="E53" s="23" t="s">
        <v>228</v>
      </c>
      <c r="F53" s="23" t="s">
        <v>160</v>
      </c>
      <c r="G53" s="23">
        <v>0.16</v>
      </c>
      <c r="H53" s="23">
        <v>0.16</v>
      </c>
      <c r="I53" s="34">
        <v>0</v>
      </c>
      <c r="J53" s="30"/>
      <c r="K53" s="30"/>
      <c r="L53" s="30"/>
      <c r="M53" s="22"/>
      <c r="N53" s="22"/>
      <c r="O53" s="22"/>
      <c r="P53" s="22"/>
    </row>
    <row r="54" spans="1:16" ht="26.4" x14ac:dyDescent="0.25">
      <c r="A54" s="23">
        <v>16</v>
      </c>
      <c r="B54" s="23" t="s">
        <v>299</v>
      </c>
      <c r="C54" s="23" t="s">
        <v>300</v>
      </c>
      <c r="D54" s="23" t="s">
        <v>254</v>
      </c>
      <c r="E54" s="23" t="s">
        <v>228</v>
      </c>
      <c r="F54" s="23" t="s">
        <v>160</v>
      </c>
      <c r="G54" s="23">
        <v>0.25</v>
      </c>
      <c r="H54" s="23">
        <v>0.25</v>
      </c>
      <c r="I54" s="34">
        <v>0</v>
      </c>
      <c r="J54" s="30"/>
      <c r="K54" s="30"/>
      <c r="L54" s="30"/>
      <c r="M54" s="22"/>
      <c r="N54" s="22"/>
      <c r="O54" s="22"/>
      <c r="P54" s="22"/>
    </row>
    <row r="55" spans="1:16" ht="26.4" x14ac:dyDescent="0.25">
      <c r="A55" s="23">
        <v>17</v>
      </c>
      <c r="B55" s="23" t="s">
        <v>329</v>
      </c>
      <c r="C55" s="23" t="s">
        <v>330</v>
      </c>
      <c r="D55" s="23" t="s">
        <v>254</v>
      </c>
      <c r="E55" s="23" t="s">
        <v>228</v>
      </c>
      <c r="F55" s="23" t="s">
        <v>160</v>
      </c>
      <c r="G55" s="23">
        <v>0.84</v>
      </c>
      <c r="H55" s="23">
        <v>0.84</v>
      </c>
      <c r="I55" s="34">
        <v>0</v>
      </c>
      <c r="J55" s="30"/>
      <c r="K55" s="30"/>
      <c r="L55" s="30"/>
      <c r="M55" s="22"/>
      <c r="N55" s="22"/>
      <c r="O55" s="22"/>
      <c r="P55" s="22"/>
    </row>
    <row r="56" spans="1:16" ht="26.4" x14ac:dyDescent="0.25">
      <c r="A56" s="25">
        <v>18</v>
      </c>
      <c r="B56" s="25" t="s">
        <v>335</v>
      </c>
      <c r="C56" s="25" t="s">
        <v>336</v>
      </c>
      <c r="D56" s="25" t="s">
        <v>254</v>
      </c>
      <c r="E56" s="25" t="s">
        <v>228</v>
      </c>
      <c r="F56" s="25" t="s">
        <v>160</v>
      </c>
      <c r="G56" s="25">
        <v>0.17</v>
      </c>
      <c r="H56" s="25">
        <v>0.17</v>
      </c>
      <c r="I56" s="35">
        <v>0</v>
      </c>
      <c r="J56" s="30"/>
      <c r="K56" s="30"/>
      <c r="L56" s="30"/>
      <c r="M56" s="22"/>
      <c r="N56" s="22"/>
      <c r="O56" s="22"/>
      <c r="P56" s="22"/>
    </row>
    <row r="57" spans="1:16" ht="409.5" hidden="1" customHeight="1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6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</sheetData>
  <sortState xmlns:xlrd2="http://schemas.microsoft.com/office/spreadsheetml/2017/richdata2" ref="A39:I56">
    <sortCondition ref="A39:A56"/>
  </sortState>
  <mergeCells count="1">
    <mergeCell ref="B1:B2"/>
  </mergeCells>
  <pageMargins left="0.19685039370078741" right="0.19685039370078741" top="0.19685039370078741" bottom="0.19685039370078741" header="0.19685039370078741" footer="0.19685039370078741"/>
  <pageSetup paperSize="9" orientation="landscape" horizontalDpi="0" verticalDpi="0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1"/>
  <sheetViews>
    <sheetView tabSelected="1" topLeftCell="AA8" zoomScale="110" zoomScaleNormal="110" workbookViewId="0">
      <selection activeCell="AS4" sqref="AS4"/>
    </sheetView>
  </sheetViews>
  <sheetFormatPr defaultRowHeight="14.4" x14ac:dyDescent="0.3"/>
  <cols>
    <col min="1" max="1" width="14.6640625" style="1" customWidth="1"/>
    <col min="2" max="3" width="13.44140625" style="1" customWidth="1"/>
    <col min="4" max="4" width="38.109375" style="1" customWidth="1"/>
    <col min="5" max="5" width="12" style="1" customWidth="1"/>
    <col min="6" max="41" width="13.44140625" style="1" customWidth="1"/>
    <col min="42" max="42" width="0" style="1" hidden="1" customWidth="1"/>
    <col min="43" max="43" width="13.33203125" style="1" customWidth="1"/>
    <col min="44" max="44" width="16.44140625" style="1" customWidth="1"/>
    <col min="45" max="45" width="13.88671875" style="1" customWidth="1"/>
    <col min="46" max="257" width="9.109375" style="1"/>
    <col min="258" max="297" width="13.44140625" style="1" customWidth="1"/>
    <col min="298" max="298" width="0" style="1" hidden="1" customWidth="1"/>
    <col min="299" max="299" width="133.33203125" style="1" customWidth="1"/>
    <col min="300" max="513" width="9.109375" style="1"/>
    <col min="514" max="553" width="13.44140625" style="1" customWidth="1"/>
    <col min="554" max="554" width="0" style="1" hidden="1" customWidth="1"/>
    <col min="555" max="555" width="133.33203125" style="1" customWidth="1"/>
    <col min="556" max="769" width="9.109375" style="1"/>
    <col min="770" max="809" width="13.44140625" style="1" customWidth="1"/>
    <col min="810" max="810" width="0" style="1" hidden="1" customWidth="1"/>
    <col min="811" max="811" width="133.33203125" style="1" customWidth="1"/>
    <col min="812" max="1025" width="9.109375" style="1"/>
    <col min="1026" max="1065" width="13.44140625" style="1" customWidth="1"/>
    <col min="1066" max="1066" width="0" style="1" hidden="1" customWidth="1"/>
    <col min="1067" max="1067" width="133.33203125" style="1" customWidth="1"/>
    <col min="1068" max="1281" width="9.109375" style="1"/>
    <col min="1282" max="1321" width="13.44140625" style="1" customWidth="1"/>
    <col min="1322" max="1322" width="0" style="1" hidden="1" customWidth="1"/>
    <col min="1323" max="1323" width="133.33203125" style="1" customWidth="1"/>
    <col min="1324" max="1537" width="9.109375" style="1"/>
    <col min="1538" max="1577" width="13.44140625" style="1" customWidth="1"/>
    <col min="1578" max="1578" width="0" style="1" hidden="1" customWidth="1"/>
    <col min="1579" max="1579" width="133.33203125" style="1" customWidth="1"/>
    <col min="1580" max="1793" width="9.109375" style="1"/>
    <col min="1794" max="1833" width="13.44140625" style="1" customWidth="1"/>
    <col min="1834" max="1834" width="0" style="1" hidden="1" customWidth="1"/>
    <col min="1835" max="1835" width="133.33203125" style="1" customWidth="1"/>
    <col min="1836" max="2049" width="9.109375" style="1"/>
    <col min="2050" max="2089" width="13.44140625" style="1" customWidth="1"/>
    <col min="2090" max="2090" width="0" style="1" hidden="1" customWidth="1"/>
    <col min="2091" max="2091" width="133.33203125" style="1" customWidth="1"/>
    <col min="2092" max="2305" width="9.109375" style="1"/>
    <col min="2306" max="2345" width="13.44140625" style="1" customWidth="1"/>
    <col min="2346" max="2346" width="0" style="1" hidden="1" customWidth="1"/>
    <col min="2347" max="2347" width="133.33203125" style="1" customWidth="1"/>
    <col min="2348" max="2561" width="9.109375" style="1"/>
    <col min="2562" max="2601" width="13.44140625" style="1" customWidth="1"/>
    <col min="2602" max="2602" width="0" style="1" hidden="1" customWidth="1"/>
    <col min="2603" max="2603" width="133.33203125" style="1" customWidth="1"/>
    <col min="2604" max="2817" width="9.109375" style="1"/>
    <col min="2818" max="2857" width="13.44140625" style="1" customWidth="1"/>
    <col min="2858" max="2858" width="0" style="1" hidden="1" customWidth="1"/>
    <col min="2859" max="2859" width="133.33203125" style="1" customWidth="1"/>
    <col min="2860" max="3073" width="9.109375" style="1"/>
    <col min="3074" max="3113" width="13.44140625" style="1" customWidth="1"/>
    <col min="3114" max="3114" width="0" style="1" hidden="1" customWidth="1"/>
    <col min="3115" max="3115" width="133.33203125" style="1" customWidth="1"/>
    <col min="3116" max="3329" width="9.109375" style="1"/>
    <col min="3330" max="3369" width="13.44140625" style="1" customWidth="1"/>
    <col min="3370" max="3370" width="0" style="1" hidden="1" customWidth="1"/>
    <col min="3371" max="3371" width="133.33203125" style="1" customWidth="1"/>
    <col min="3372" max="3585" width="9.109375" style="1"/>
    <col min="3586" max="3625" width="13.44140625" style="1" customWidth="1"/>
    <col min="3626" max="3626" width="0" style="1" hidden="1" customWidth="1"/>
    <col min="3627" max="3627" width="133.33203125" style="1" customWidth="1"/>
    <col min="3628" max="3841" width="9.109375" style="1"/>
    <col min="3842" max="3881" width="13.44140625" style="1" customWidth="1"/>
    <col min="3882" max="3882" width="0" style="1" hidden="1" customWidth="1"/>
    <col min="3883" max="3883" width="133.33203125" style="1" customWidth="1"/>
    <col min="3884" max="4097" width="9.109375" style="1"/>
    <col min="4098" max="4137" width="13.44140625" style="1" customWidth="1"/>
    <col min="4138" max="4138" width="0" style="1" hidden="1" customWidth="1"/>
    <col min="4139" max="4139" width="133.33203125" style="1" customWidth="1"/>
    <col min="4140" max="4353" width="9.109375" style="1"/>
    <col min="4354" max="4393" width="13.44140625" style="1" customWidth="1"/>
    <col min="4394" max="4394" width="0" style="1" hidden="1" customWidth="1"/>
    <col min="4395" max="4395" width="133.33203125" style="1" customWidth="1"/>
    <col min="4396" max="4609" width="9.109375" style="1"/>
    <col min="4610" max="4649" width="13.44140625" style="1" customWidth="1"/>
    <col min="4650" max="4650" width="0" style="1" hidden="1" customWidth="1"/>
    <col min="4651" max="4651" width="133.33203125" style="1" customWidth="1"/>
    <col min="4652" max="4865" width="9.109375" style="1"/>
    <col min="4866" max="4905" width="13.44140625" style="1" customWidth="1"/>
    <col min="4906" max="4906" width="0" style="1" hidden="1" customWidth="1"/>
    <col min="4907" max="4907" width="133.33203125" style="1" customWidth="1"/>
    <col min="4908" max="5121" width="9.109375" style="1"/>
    <col min="5122" max="5161" width="13.44140625" style="1" customWidth="1"/>
    <col min="5162" max="5162" width="0" style="1" hidden="1" customWidth="1"/>
    <col min="5163" max="5163" width="133.33203125" style="1" customWidth="1"/>
    <col min="5164" max="5377" width="9.109375" style="1"/>
    <col min="5378" max="5417" width="13.44140625" style="1" customWidth="1"/>
    <col min="5418" max="5418" width="0" style="1" hidden="1" customWidth="1"/>
    <col min="5419" max="5419" width="133.33203125" style="1" customWidth="1"/>
    <col min="5420" max="5633" width="9.109375" style="1"/>
    <col min="5634" max="5673" width="13.44140625" style="1" customWidth="1"/>
    <col min="5674" max="5674" width="0" style="1" hidden="1" customWidth="1"/>
    <col min="5675" max="5675" width="133.33203125" style="1" customWidth="1"/>
    <col min="5676" max="5889" width="9.109375" style="1"/>
    <col min="5890" max="5929" width="13.44140625" style="1" customWidth="1"/>
    <col min="5930" max="5930" width="0" style="1" hidden="1" customWidth="1"/>
    <col min="5931" max="5931" width="133.33203125" style="1" customWidth="1"/>
    <col min="5932" max="6145" width="9.109375" style="1"/>
    <col min="6146" max="6185" width="13.44140625" style="1" customWidth="1"/>
    <col min="6186" max="6186" width="0" style="1" hidden="1" customWidth="1"/>
    <col min="6187" max="6187" width="133.33203125" style="1" customWidth="1"/>
    <col min="6188" max="6401" width="9.109375" style="1"/>
    <col min="6402" max="6441" width="13.44140625" style="1" customWidth="1"/>
    <col min="6442" max="6442" width="0" style="1" hidden="1" customWidth="1"/>
    <col min="6443" max="6443" width="133.33203125" style="1" customWidth="1"/>
    <col min="6444" max="6657" width="9.109375" style="1"/>
    <col min="6658" max="6697" width="13.44140625" style="1" customWidth="1"/>
    <col min="6698" max="6698" width="0" style="1" hidden="1" customWidth="1"/>
    <col min="6699" max="6699" width="133.33203125" style="1" customWidth="1"/>
    <col min="6700" max="6913" width="9.109375" style="1"/>
    <col min="6914" max="6953" width="13.44140625" style="1" customWidth="1"/>
    <col min="6954" max="6954" width="0" style="1" hidden="1" customWidth="1"/>
    <col min="6955" max="6955" width="133.33203125" style="1" customWidth="1"/>
    <col min="6956" max="7169" width="9.109375" style="1"/>
    <col min="7170" max="7209" width="13.44140625" style="1" customWidth="1"/>
    <col min="7210" max="7210" width="0" style="1" hidden="1" customWidth="1"/>
    <col min="7211" max="7211" width="133.33203125" style="1" customWidth="1"/>
    <col min="7212" max="7425" width="9.109375" style="1"/>
    <col min="7426" max="7465" width="13.44140625" style="1" customWidth="1"/>
    <col min="7466" max="7466" width="0" style="1" hidden="1" customWidth="1"/>
    <col min="7467" max="7467" width="133.33203125" style="1" customWidth="1"/>
    <col min="7468" max="7681" width="9.109375" style="1"/>
    <col min="7682" max="7721" width="13.44140625" style="1" customWidth="1"/>
    <col min="7722" max="7722" width="0" style="1" hidden="1" customWidth="1"/>
    <col min="7723" max="7723" width="133.33203125" style="1" customWidth="1"/>
    <col min="7724" max="7937" width="9.109375" style="1"/>
    <col min="7938" max="7977" width="13.44140625" style="1" customWidth="1"/>
    <col min="7978" max="7978" width="0" style="1" hidden="1" customWidth="1"/>
    <col min="7979" max="7979" width="133.33203125" style="1" customWidth="1"/>
    <col min="7980" max="8193" width="9.109375" style="1"/>
    <col min="8194" max="8233" width="13.44140625" style="1" customWidth="1"/>
    <col min="8234" max="8234" width="0" style="1" hidden="1" customWidth="1"/>
    <col min="8235" max="8235" width="133.33203125" style="1" customWidth="1"/>
    <col min="8236" max="8449" width="9.109375" style="1"/>
    <col min="8450" max="8489" width="13.44140625" style="1" customWidth="1"/>
    <col min="8490" max="8490" width="0" style="1" hidden="1" customWidth="1"/>
    <col min="8491" max="8491" width="133.33203125" style="1" customWidth="1"/>
    <col min="8492" max="8705" width="9.109375" style="1"/>
    <col min="8706" max="8745" width="13.44140625" style="1" customWidth="1"/>
    <col min="8746" max="8746" width="0" style="1" hidden="1" customWidth="1"/>
    <col min="8747" max="8747" width="133.33203125" style="1" customWidth="1"/>
    <col min="8748" max="8961" width="9.109375" style="1"/>
    <col min="8962" max="9001" width="13.44140625" style="1" customWidth="1"/>
    <col min="9002" max="9002" width="0" style="1" hidden="1" customWidth="1"/>
    <col min="9003" max="9003" width="133.33203125" style="1" customWidth="1"/>
    <col min="9004" max="9217" width="9.109375" style="1"/>
    <col min="9218" max="9257" width="13.44140625" style="1" customWidth="1"/>
    <col min="9258" max="9258" width="0" style="1" hidden="1" customWidth="1"/>
    <col min="9259" max="9259" width="133.33203125" style="1" customWidth="1"/>
    <col min="9260" max="9473" width="9.109375" style="1"/>
    <col min="9474" max="9513" width="13.44140625" style="1" customWidth="1"/>
    <col min="9514" max="9514" width="0" style="1" hidden="1" customWidth="1"/>
    <col min="9515" max="9515" width="133.33203125" style="1" customWidth="1"/>
    <col min="9516" max="9729" width="9.109375" style="1"/>
    <col min="9730" max="9769" width="13.44140625" style="1" customWidth="1"/>
    <col min="9770" max="9770" width="0" style="1" hidden="1" customWidth="1"/>
    <col min="9771" max="9771" width="133.33203125" style="1" customWidth="1"/>
    <col min="9772" max="9985" width="9.109375" style="1"/>
    <col min="9986" max="10025" width="13.44140625" style="1" customWidth="1"/>
    <col min="10026" max="10026" width="0" style="1" hidden="1" customWidth="1"/>
    <col min="10027" max="10027" width="133.33203125" style="1" customWidth="1"/>
    <col min="10028" max="10241" width="9.109375" style="1"/>
    <col min="10242" max="10281" width="13.44140625" style="1" customWidth="1"/>
    <col min="10282" max="10282" width="0" style="1" hidden="1" customWidth="1"/>
    <col min="10283" max="10283" width="133.33203125" style="1" customWidth="1"/>
    <col min="10284" max="10497" width="9.109375" style="1"/>
    <col min="10498" max="10537" width="13.44140625" style="1" customWidth="1"/>
    <col min="10538" max="10538" width="0" style="1" hidden="1" customWidth="1"/>
    <col min="10539" max="10539" width="133.33203125" style="1" customWidth="1"/>
    <col min="10540" max="10753" width="9.109375" style="1"/>
    <col min="10754" max="10793" width="13.44140625" style="1" customWidth="1"/>
    <col min="10794" max="10794" width="0" style="1" hidden="1" customWidth="1"/>
    <col min="10795" max="10795" width="133.33203125" style="1" customWidth="1"/>
    <col min="10796" max="11009" width="9.109375" style="1"/>
    <col min="11010" max="11049" width="13.44140625" style="1" customWidth="1"/>
    <col min="11050" max="11050" width="0" style="1" hidden="1" customWidth="1"/>
    <col min="11051" max="11051" width="133.33203125" style="1" customWidth="1"/>
    <col min="11052" max="11265" width="9.109375" style="1"/>
    <col min="11266" max="11305" width="13.44140625" style="1" customWidth="1"/>
    <col min="11306" max="11306" width="0" style="1" hidden="1" customWidth="1"/>
    <col min="11307" max="11307" width="133.33203125" style="1" customWidth="1"/>
    <col min="11308" max="11521" width="9.109375" style="1"/>
    <col min="11522" max="11561" width="13.44140625" style="1" customWidth="1"/>
    <col min="11562" max="11562" width="0" style="1" hidden="1" customWidth="1"/>
    <col min="11563" max="11563" width="133.33203125" style="1" customWidth="1"/>
    <col min="11564" max="11777" width="9.109375" style="1"/>
    <col min="11778" max="11817" width="13.44140625" style="1" customWidth="1"/>
    <col min="11818" max="11818" width="0" style="1" hidden="1" customWidth="1"/>
    <col min="11819" max="11819" width="133.33203125" style="1" customWidth="1"/>
    <col min="11820" max="12033" width="9.109375" style="1"/>
    <col min="12034" max="12073" width="13.44140625" style="1" customWidth="1"/>
    <col min="12074" max="12074" width="0" style="1" hidden="1" customWidth="1"/>
    <col min="12075" max="12075" width="133.33203125" style="1" customWidth="1"/>
    <col min="12076" max="12289" width="9.109375" style="1"/>
    <col min="12290" max="12329" width="13.44140625" style="1" customWidth="1"/>
    <col min="12330" max="12330" width="0" style="1" hidden="1" customWidth="1"/>
    <col min="12331" max="12331" width="133.33203125" style="1" customWidth="1"/>
    <col min="12332" max="12545" width="9.109375" style="1"/>
    <col min="12546" max="12585" width="13.44140625" style="1" customWidth="1"/>
    <col min="12586" max="12586" width="0" style="1" hidden="1" customWidth="1"/>
    <col min="12587" max="12587" width="133.33203125" style="1" customWidth="1"/>
    <col min="12588" max="12801" width="9.109375" style="1"/>
    <col min="12802" max="12841" width="13.44140625" style="1" customWidth="1"/>
    <col min="12842" max="12842" width="0" style="1" hidden="1" customWidth="1"/>
    <col min="12843" max="12843" width="133.33203125" style="1" customWidth="1"/>
    <col min="12844" max="13057" width="9.109375" style="1"/>
    <col min="13058" max="13097" width="13.44140625" style="1" customWidth="1"/>
    <col min="13098" max="13098" width="0" style="1" hidden="1" customWidth="1"/>
    <col min="13099" max="13099" width="133.33203125" style="1" customWidth="1"/>
    <col min="13100" max="13313" width="9.109375" style="1"/>
    <col min="13314" max="13353" width="13.44140625" style="1" customWidth="1"/>
    <col min="13354" max="13354" width="0" style="1" hidden="1" customWidth="1"/>
    <col min="13355" max="13355" width="133.33203125" style="1" customWidth="1"/>
    <col min="13356" max="13569" width="9.109375" style="1"/>
    <col min="13570" max="13609" width="13.44140625" style="1" customWidth="1"/>
    <col min="13610" max="13610" width="0" style="1" hidden="1" customWidth="1"/>
    <col min="13611" max="13611" width="133.33203125" style="1" customWidth="1"/>
    <col min="13612" max="13825" width="9.109375" style="1"/>
    <col min="13826" max="13865" width="13.44140625" style="1" customWidth="1"/>
    <col min="13866" max="13866" width="0" style="1" hidden="1" customWidth="1"/>
    <col min="13867" max="13867" width="133.33203125" style="1" customWidth="1"/>
    <col min="13868" max="14081" width="9.109375" style="1"/>
    <col min="14082" max="14121" width="13.44140625" style="1" customWidth="1"/>
    <col min="14122" max="14122" width="0" style="1" hidden="1" customWidth="1"/>
    <col min="14123" max="14123" width="133.33203125" style="1" customWidth="1"/>
    <col min="14124" max="14337" width="9.109375" style="1"/>
    <col min="14338" max="14377" width="13.44140625" style="1" customWidth="1"/>
    <col min="14378" max="14378" width="0" style="1" hidden="1" customWidth="1"/>
    <col min="14379" max="14379" width="133.33203125" style="1" customWidth="1"/>
    <col min="14380" max="14593" width="9.109375" style="1"/>
    <col min="14594" max="14633" width="13.44140625" style="1" customWidth="1"/>
    <col min="14634" max="14634" width="0" style="1" hidden="1" customWidth="1"/>
    <col min="14635" max="14635" width="133.33203125" style="1" customWidth="1"/>
    <col min="14636" max="14849" width="9.109375" style="1"/>
    <col min="14850" max="14889" width="13.44140625" style="1" customWidth="1"/>
    <col min="14890" max="14890" width="0" style="1" hidden="1" customWidth="1"/>
    <col min="14891" max="14891" width="133.33203125" style="1" customWidth="1"/>
    <col min="14892" max="15105" width="9.109375" style="1"/>
    <col min="15106" max="15145" width="13.44140625" style="1" customWidth="1"/>
    <col min="15146" max="15146" width="0" style="1" hidden="1" customWidth="1"/>
    <col min="15147" max="15147" width="133.33203125" style="1" customWidth="1"/>
    <col min="15148" max="15361" width="9.109375" style="1"/>
    <col min="15362" max="15401" width="13.44140625" style="1" customWidth="1"/>
    <col min="15402" max="15402" width="0" style="1" hidden="1" customWidth="1"/>
    <col min="15403" max="15403" width="133.33203125" style="1" customWidth="1"/>
    <col min="15404" max="15617" width="9.109375" style="1"/>
    <col min="15618" max="15657" width="13.44140625" style="1" customWidth="1"/>
    <col min="15658" max="15658" width="0" style="1" hidden="1" customWidth="1"/>
    <col min="15659" max="15659" width="133.33203125" style="1" customWidth="1"/>
    <col min="15660" max="15873" width="9.109375" style="1"/>
    <col min="15874" max="15913" width="13.44140625" style="1" customWidth="1"/>
    <col min="15914" max="15914" width="0" style="1" hidden="1" customWidth="1"/>
    <col min="15915" max="15915" width="133.33203125" style="1" customWidth="1"/>
    <col min="15916" max="16129" width="9.109375" style="1"/>
    <col min="16130" max="16169" width="13.44140625" style="1" customWidth="1"/>
    <col min="16170" max="16170" width="0" style="1" hidden="1" customWidth="1"/>
    <col min="16171" max="16171" width="133.33203125" style="1" customWidth="1"/>
    <col min="16172" max="16384" width="9.109375" style="1"/>
  </cols>
  <sheetData>
    <row r="1" spans="1:45" ht="18" x14ac:dyDescent="0.3">
      <c r="A1" s="49" t="s">
        <v>196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45" s="5" customFormat="1" ht="52.8" x14ac:dyDescent="0.3">
      <c r="A2" s="3" t="s">
        <v>212</v>
      </c>
      <c r="B2" s="4" t="s">
        <v>0</v>
      </c>
      <c r="C2" s="4" t="s">
        <v>1</v>
      </c>
      <c r="D2" s="4" t="s">
        <v>199</v>
      </c>
      <c r="E2" s="4" t="s">
        <v>214</v>
      </c>
      <c r="F2" s="4" t="s">
        <v>197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21</v>
      </c>
      <c r="Z2" s="4" t="s">
        <v>22</v>
      </c>
      <c r="AA2" s="4" t="s">
        <v>23</v>
      </c>
      <c r="AB2" s="4" t="s">
        <v>24</v>
      </c>
      <c r="AC2" s="4" t="s">
        <v>25</v>
      </c>
      <c r="AD2" s="4" t="s">
        <v>26</v>
      </c>
      <c r="AE2" s="4" t="s">
        <v>27</v>
      </c>
      <c r="AF2" s="4" t="s">
        <v>28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4" t="s">
        <v>36</v>
      </c>
      <c r="AO2" s="4" t="s">
        <v>37</v>
      </c>
      <c r="AQ2" s="13" t="s">
        <v>216</v>
      </c>
      <c r="AR2" s="11" t="s">
        <v>217</v>
      </c>
      <c r="AS2" s="11" t="s">
        <v>218</v>
      </c>
    </row>
    <row r="3" spans="1:45" s="5" customFormat="1" x14ac:dyDescent="0.3">
      <c r="B3" s="4"/>
      <c r="C3" s="4"/>
      <c r="D3" s="4"/>
      <c r="E3" s="4"/>
      <c r="F3" s="4"/>
      <c r="G3" s="4"/>
      <c r="H3" s="4" t="s">
        <v>38</v>
      </c>
      <c r="I3" s="4"/>
      <c r="J3" s="4" t="s">
        <v>38</v>
      </c>
      <c r="K3" s="4"/>
      <c r="L3" s="4" t="s">
        <v>39</v>
      </c>
      <c r="M3" s="4" t="s">
        <v>39</v>
      </c>
      <c r="N3" s="4" t="s">
        <v>39</v>
      </c>
      <c r="O3" s="4" t="s">
        <v>39</v>
      </c>
      <c r="P3" s="4" t="s">
        <v>39</v>
      </c>
      <c r="Q3" s="4" t="s">
        <v>38</v>
      </c>
      <c r="R3" s="4" t="s">
        <v>40</v>
      </c>
      <c r="S3" s="4"/>
      <c r="T3" s="4"/>
      <c r="U3" s="4" t="s">
        <v>39</v>
      </c>
      <c r="V3" s="4" t="s">
        <v>39</v>
      </c>
      <c r="W3" s="4" t="s">
        <v>39</v>
      </c>
      <c r="X3" s="4" t="s">
        <v>39</v>
      </c>
      <c r="Y3" s="4" t="s">
        <v>41</v>
      </c>
      <c r="Z3" s="4" t="s">
        <v>41</v>
      </c>
      <c r="AA3" s="4" t="s">
        <v>41</v>
      </c>
      <c r="AB3" s="4" t="s">
        <v>41</v>
      </c>
      <c r="AC3" s="4" t="s">
        <v>41</v>
      </c>
      <c r="AD3" s="4" t="s">
        <v>39</v>
      </c>
      <c r="AE3" s="4" t="s">
        <v>39</v>
      </c>
      <c r="AF3" s="4"/>
      <c r="AG3" s="4" t="s">
        <v>38</v>
      </c>
      <c r="AH3" s="4" t="s">
        <v>39</v>
      </c>
      <c r="AI3" s="4" t="s">
        <v>42</v>
      </c>
      <c r="AJ3" s="4" t="s">
        <v>42</v>
      </c>
      <c r="AK3" s="4" t="s">
        <v>38</v>
      </c>
      <c r="AL3" s="4" t="s">
        <v>42</v>
      </c>
      <c r="AM3" s="4" t="s">
        <v>38</v>
      </c>
      <c r="AN3" s="4" t="s">
        <v>38</v>
      </c>
      <c r="AO3" s="4"/>
      <c r="AQ3" s="14" t="s">
        <v>219</v>
      </c>
      <c r="AR3" s="5" t="s">
        <v>220</v>
      </c>
      <c r="AS3" s="3" t="s">
        <v>221</v>
      </c>
    </row>
    <row r="4" spans="1:45" x14ac:dyDescent="0.3">
      <c r="A4" s="1" t="s">
        <v>46</v>
      </c>
      <c r="B4" s="2" t="s">
        <v>78</v>
      </c>
      <c r="C4" s="2" t="s">
        <v>44</v>
      </c>
      <c r="D4" s="2" t="s">
        <v>208</v>
      </c>
      <c r="E4" s="2">
        <v>1</v>
      </c>
      <c r="F4" s="2" t="s">
        <v>79</v>
      </c>
      <c r="G4" s="2" t="s">
        <v>47</v>
      </c>
      <c r="H4" s="2">
        <v>3.2000000000000001E-2</v>
      </c>
      <c r="I4" s="2" t="s">
        <v>53</v>
      </c>
      <c r="J4" s="2">
        <v>0</v>
      </c>
      <c r="K4" s="2">
        <v>1</v>
      </c>
      <c r="L4" s="2">
        <v>5</v>
      </c>
      <c r="M4" s="2">
        <v>14</v>
      </c>
      <c r="N4" s="2">
        <v>28</v>
      </c>
      <c r="O4" s="2">
        <v>50</v>
      </c>
      <c r="P4" s="2">
        <v>2.8</v>
      </c>
      <c r="Q4" s="2">
        <v>0.93</v>
      </c>
      <c r="R4" s="2">
        <v>6.6000000000000003E-2</v>
      </c>
      <c r="S4" s="2">
        <v>6.3</v>
      </c>
      <c r="T4" s="2">
        <v>6.7</v>
      </c>
      <c r="U4" s="2">
        <v>0.21</v>
      </c>
      <c r="V4" s="2">
        <v>12.3</v>
      </c>
      <c r="W4" s="2">
        <v>1.43</v>
      </c>
      <c r="X4" s="2">
        <v>0.35</v>
      </c>
      <c r="Y4" s="2">
        <v>4.9000000000000002E-2</v>
      </c>
      <c r="Z4" s="2">
        <v>3.99</v>
      </c>
      <c r="AA4" s="2">
        <v>0.35</v>
      </c>
      <c r="AB4" s="2">
        <v>0.08</v>
      </c>
      <c r="AC4" s="2">
        <v>0.03</v>
      </c>
      <c r="AD4" s="2">
        <v>0.46</v>
      </c>
      <c r="AE4" s="2">
        <v>0.24</v>
      </c>
      <c r="AF4" s="2">
        <v>19.5</v>
      </c>
      <c r="AG4" s="2">
        <v>0.1</v>
      </c>
      <c r="AH4" s="2">
        <v>243.9</v>
      </c>
      <c r="AI4" s="2">
        <v>194.36</v>
      </c>
      <c r="AJ4" s="2">
        <v>0.99</v>
      </c>
      <c r="AK4" s="2">
        <v>0.96</v>
      </c>
      <c r="AL4" s="2">
        <v>194.48</v>
      </c>
      <c r="AM4" s="2">
        <v>0.96</v>
      </c>
      <c r="AN4" s="2">
        <v>0.6</v>
      </c>
      <c r="AO4" s="2">
        <v>6.0000000000000001E-3</v>
      </c>
      <c r="AQ4" s="15">
        <f xml:space="preserve"> 3.14*(3.9/2)^2*10</f>
        <v>119.3985</v>
      </c>
      <c r="AR4" s="9">
        <f>AL4/AQ4</f>
        <v>1.6288311829713102</v>
      </c>
      <c r="AS4" s="9">
        <f>10000*0.1*AR4*(AK4/100)</f>
        <v>15.636779356524578</v>
      </c>
    </row>
    <row r="5" spans="1:45" x14ac:dyDescent="0.3">
      <c r="A5" s="1" t="s">
        <v>46</v>
      </c>
      <c r="B5" s="2" t="s">
        <v>88</v>
      </c>
      <c r="C5" s="2" t="s">
        <v>44</v>
      </c>
      <c r="D5" s="2" t="s">
        <v>208</v>
      </c>
      <c r="E5" s="2">
        <v>2</v>
      </c>
      <c r="F5" s="2" t="s">
        <v>89</v>
      </c>
      <c r="G5" s="2" t="s">
        <v>47</v>
      </c>
      <c r="H5" s="2">
        <v>2.5000000000000001E-2</v>
      </c>
      <c r="I5" s="2" t="s">
        <v>53</v>
      </c>
      <c r="J5" s="2">
        <v>0</v>
      </c>
      <c r="K5" s="2">
        <v>1</v>
      </c>
      <c r="L5" s="2">
        <v>11</v>
      </c>
      <c r="M5" s="2">
        <v>27</v>
      </c>
      <c r="N5" s="2">
        <v>24</v>
      </c>
      <c r="O5" s="2">
        <v>40</v>
      </c>
      <c r="P5" s="2">
        <v>3.2</v>
      </c>
      <c r="Q5" s="2">
        <v>1.25</v>
      </c>
      <c r="R5" s="2">
        <v>8.5000000000000006E-2</v>
      </c>
      <c r="S5" s="2">
        <v>5.2</v>
      </c>
      <c r="T5" s="2">
        <v>6.1</v>
      </c>
      <c r="U5" s="2">
        <v>0.2</v>
      </c>
      <c r="V5" s="2">
        <v>18</v>
      </c>
      <c r="W5" s="2">
        <v>2.2200000000000002</v>
      </c>
      <c r="X5" s="2">
        <v>0.76</v>
      </c>
      <c r="Y5" s="2">
        <v>5.8000000000000003E-2</v>
      </c>
      <c r="Z5" s="2">
        <v>3.06</v>
      </c>
      <c r="AA5" s="2">
        <v>0.34</v>
      </c>
      <c r="AB5" s="2">
        <v>0.08</v>
      </c>
      <c r="AC5" s="2">
        <v>0.04</v>
      </c>
      <c r="AD5" s="2">
        <v>0.54</v>
      </c>
      <c r="AE5" s="2">
        <v>0.26</v>
      </c>
      <c r="AF5" s="2">
        <v>14.5</v>
      </c>
      <c r="AG5" s="2">
        <v>0.09</v>
      </c>
      <c r="AH5" s="2">
        <v>218.2</v>
      </c>
      <c r="AI5" s="2">
        <v>168.7</v>
      </c>
      <c r="AJ5" s="2">
        <v>0.99</v>
      </c>
      <c r="AK5" s="2">
        <v>1.32</v>
      </c>
      <c r="AL5" s="2">
        <v>168.7</v>
      </c>
      <c r="AM5" s="2">
        <v>1.32</v>
      </c>
      <c r="AN5" s="2">
        <v>0.49</v>
      </c>
      <c r="AO5" s="2">
        <v>5.0000000000000001E-3</v>
      </c>
      <c r="AQ5" s="15">
        <f t="shared" ref="AQ5:AQ39" si="0" xml:space="preserve"> 3.14*(3.9/2)^2*10</f>
        <v>119.3985</v>
      </c>
      <c r="AR5" s="9">
        <f t="shared" ref="AR5:AR39" si="1">AL5/AQ5</f>
        <v>1.4129155726411973</v>
      </c>
      <c r="AS5" s="9">
        <f t="shared" ref="AS5:AS39" si="2">10000*0.1*AR5*(AK5/100)</f>
        <v>18.650485558863803</v>
      </c>
    </row>
    <row r="6" spans="1:45" s="7" customFormat="1" x14ac:dyDescent="0.3">
      <c r="A6" s="7" t="s">
        <v>46</v>
      </c>
      <c r="B6" s="6" t="s">
        <v>86</v>
      </c>
      <c r="C6" s="6" t="s">
        <v>44</v>
      </c>
      <c r="D6" s="6" t="s">
        <v>208</v>
      </c>
      <c r="E6" s="6">
        <v>3</v>
      </c>
      <c r="F6" s="6" t="s">
        <v>87</v>
      </c>
      <c r="G6" s="6" t="s">
        <v>47</v>
      </c>
      <c r="H6" s="6">
        <v>2.8000000000000001E-2</v>
      </c>
      <c r="I6" s="6" t="s">
        <v>53</v>
      </c>
      <c r="J6" s="6">
        <v>0</v>
      </c>
      <c r="K6" s="6">
        <v>1</v>
      </c>
      <c r="L6" s="6">
        <v>9</v>
      </c>
      <c r="M6" s="6">
        <v>7</v>
      </c>
      <c r="N6" s="6">
        <v>30</v>
      </c>
      <c r="O6" s="6">
        <v>28</v>
      </c>
      <c r="P6" s="6">
        <v>3.2</v>
      </c>
      <c r="Q6" s="6">
        <v>1.1100000000000001</v>
      </c>
      <c r="R6" s="6">
        <v>5.8999999999999997E-2</v>
      </c>
      <c r="S6" s="6">
        <v>6.1</v>
      </c>
      <c r="T6" s="6">
        <v>6.8</v>
      </c>
      <c r="U6" s="6">
        <v>0.31</v>
      </c>
      <c r="V6" s="6">
        <v>14.2</v>
      </c>
      <c r="W6" s="6">
        <v>1.86</v>
      </c>
      <c r="X6" s="6">
        <v>0.48</v>
      </c>
      <c r="Y6" s="6">
        <v>4.5999999999999999E-2</v>
      </c>
      <c r="Z6" s="6">
        <v>3.83</v>
      </c>
      <c r="AA6" s="6">
        <v>0.36</v>
      </c>
      <c r="AB6" s="6">
        <v>0.06</v>
      </c>
      <c r="AC6" s="6">
        <v>0.02</v>
      </c>
      <c r="AD6" s="6">
        <v>0.55000000000000004</v>
      </c>
      <c r="AE6" s="6">
        <v>0.24</v>
      </c>
      <c r="AF6" s="6">
        <v>15.4</v>
      </c>
      <c r="AG6" s="6">
        <v>0.1</v>
      </c>
      <c r="AH6" s="6">
        <v>212.7</v>
      </c>
      <c r="AI6" s="6">
        <v>155.41999999999999</v>
      </c>
      <c r="AJ6" s="6">
        <v>0.99</v>
      </c>
      <c r="AK6" s="6">
        <v>1.56</v>
      </c>
      <c r="AL6" s="6">
        <v>155.41999999999999</v>
      </c>
      <c r="AM6" s="6">
        <v>1.55</v>
      </c>
      <c r="AN6" s="6">
        <v>0.6</v>
      </c>
      <c r="AO6" s="6">
        <v>6.0000000000000001E-3</v>
      </c>
      <c r="AQ6" s="16">
        <f t="shared" si="0"/>
        <v>119.3985</v>
      </c>
      <c r="AR6" s="12">
        <f t="shared" si="1"/>
        <v>1.3016913947830164</v>
      </c>
      <c r="AS6" s="12">
        <f t="shared" si="2"/>
        <v>20.306385758615058</v>
      </c>
    </row>
    <row r="7" spans="1:45" x14ac:dyDescent="0.3">
      <c r="A7" s="1" t="s">
        <v>46</v>
      </c>
      <c r="B7" s="2" t="s">
        <v>72</v>
      </c>
      <c r="C7" s="2" t="s">
        <v>44</v>
      </c>
      <c r="D7" s="2" t="s">
        <v>207</v>
      </c>
      <c r="E7" s="2">
        <v>1</v>
      </c>
      <c r="F7" s="2" t="s">
        <v>73</v>
      </c>
      <c r="G7" s="2" t="s">
        <v>47</v>
      </c>
      <c r="H7" s="2">
        <v>3.4000000000000002E-2</v>
      </c>
      <c r="I7" s="2" t="s">
        <v>48</v>
      </c>
      <c r="J7" s="2">
        <v>0</v>
      </c>
      <c r="K7" s="2">
        <v>1</v>
      </c>
      <c r="L7" s="2">
        <v>7</v>
      </c>
      <c r="M7" s="2">
        <v>19</v>
      </c>
      <c r="N7" s="2">
        <v>23</v>
      </c>
      <c r="O7" s="2">
        <v>106</v>
      </c>
      <c r="P7" s="2">
        <v>3.9</v>
      </c>
      <c r="Q7" s="2">
        <v>0.65</v>
      </c>
      <c r="R7" s="2">
        <v>8.8999999999999996E-2</v>
      </c>
      <c r="S7" s="2">
        <v>5.3</v>
      </c>
      <c r="T7" s="2">
        <v>6</v>
      </c>
      <c r="U7" s="2">
        <v>0.32</v>
      </c>
      <c r="V7" s="2">
        <v>29.4</v>
      </c>
      <c r="W7" s="2">
        <v>1</v>
      </c>
      <c r="X7" s="2">
        <v>0.25</v>
      </c>
      <c r="Y7" s="2">
        <v>0.10199999999999999</v>
      </c>
      <c r="Z7" s="2">
        <v>1.73</v>
      </c>
      <c r="AA7" s="2">
        <v>0.3</v>
      </c>
      <c r="AB7" s="2">
        <v>0.24</v>
      </c>
      <c r="AC7" s="2">
        <v>0.13</v>
      </c>
      <c r="AD7" s="2">
        <v>0.76</v>
      </c>
      <c r="AE7" s="2">
        <v>0.23</v>
      </c>
      <c r="AF7" s="2">
        <v>17.600000000000001</v>
      </c>
      <c r="AG7" s="2">
        <v>7.0000000000000007E-2</v>
      </c>
      <c r="AH7" s="2">
        <v>199.7</v>
      </c>
      <c r="AI7" s="2">
        <v>190.29</v>
      </c>
      <c r="AJ7" s="2">
        <v>0.99</v>
      </c>
      <c r="AK7" s="2">
        <v>0.91</v>
      </c>
      <c r="AL7" s="2">
        <v>190.29</v>
      </c>
      <c r="AM7" s="2">
        <v>0.91</v>
      </c>
      <c r="AN7" s="2">
        <v>0.5</v>
      </c>
      <c r="AO7" s="2">
        <v>5.0000000000000001E-3</v>
      </c>
      <c r="AQ7" s="15">
        <f t="shared" si="0"/>
        <v>119.3985</v>
      </c>
      <c r="AR7" s="9">
        <f t="shared" si="1"/>
        <v>1.5937386148067185</v>
      </c>
      <c r="AS7" s="9">
        <f t="shared" si="2"/>
        <v>14.50302139474114</v>
      </c>
    </row>
    <row r="8" spans="1:45" x14ac:dyDescent="0.3">
      <c r="A8" s="1" t="s">
        <v>46</v>
      </c>
      <c r="B8" s="2" t="s">
        <v>82</v>
      </c>
      <c r="C8" s="2" t="s">
        <v>44</v>
      </c>
      <c r="D8" s="2" t="s">
        <v>207</v>
      </c>
      <c r="E8" s="2">
        <v>2</v>
      </c>
      <c r="F8" s="2" t="s">
        <v>83</v>
      </c>
      <c r="G8" s="2" t="s">
        <v>47</v>
      </c>
      <c r="H8" s="2">
        <v>0.03</v>
      </c>
      <c r="I8" s="2" t="s">
        <v>48</v>
      </c>
      <c r="J8" s="2">
        <v>0</v>
      </c>
      <c r="K8" s="2">
        <v>1</v>
      </c>
      <c r="L8" s="2">
        <v>9</v>
      </c>
      <c r="M8" s="2">
        <v>3</v>
      </c>
      <c r="N8" s="2">
        <v>12</v>
      </c>
      <c r="O8" s="2">
        <v>66</v>
      </c>
      <c r="P8" s="2">
        <v>5.5</v>
      </c>
      <c r="Q8" s="2">
        <v>0.42</v>
      </c>
      <c r="R8" s="2">
        <v>6.8000000000000005E-2</v>
      </c>
      <c r="S8" s="2">
        <v>5.3</v>
      </c>
      <c r="T8" s="2">
        <v>6</v>
      </c>
      <c r="U8" s="2">
        <v>0.15</v>
      </c>
      <c r="V8" s="2">
        <v>44.9</v>
      </c>
      <c r="W8" s="2">
        <v>0.28999999999999998</v>
      </c>
      <c r="X8" s="2">
        <v>0.2</v>
      </c>
      <c r="Y8" s="2">
        <v>0.106</v>
      </c>
      <c r="Z8" s="2">
        <v>0.99</v>
      </c>
      <c r="AA8" s="2">
        <v>0.19</v>
      </c>
      <c r="AB8" s="2">
        <v>0.15</v>
      </c>
      <c r="AC8" s="2">
        <v>0.11</v>
      </c>
      <c r="AD8" s="2">
        <v>1.06</v>
      </c>
      <c r="AE8" s="2">
        <v>0.21</v>
      </c>
      <c r="AF8" s="2">
        <v>12.9</v>
      </c>
      <c r="AG8" s="2">
        <v>0.06</v>
      </c>
      <c r="AH8" s="2">
        <v>106.5</v>
      </c>
      <c r="AI8" s="2">
        <v>224.41</v>
      </c>
      <c r="AJ8" s="2">
        <v>0.99</v>
      </c>
      <c r="AK8" s="2">
        <v>0.57999999999999996</v>
      </c>
      <c r="AL8" s="2">
        <v>224.41</v>
      </c>
      <c r="AM8" s="2">
        <v>0.57999999999999996</v>
      </c>
      <c r="AN8" s="2">
        <v>0.49</v>
      </c>
      <c r="AO8" s="2">
        <v>5.0000000000000001E-3</v>
      </c>
      <c r="AQ8" s="15">
        <f t="shared" si="0"/>
        <v>119.3985</v>
      </c>
      <c r="AR8" s="9">
        <f t="shared" si="1"/>
        <v>1.8795043488821048</v>
      </c>
      <c r="AS8" s="9">
        <f t="shared" si="2"/>
        <v>10.901125223516207</v>
      </c>
    </row>
    <row r="9" spans="1:45" s="7" customFormat="1" x14ac:dyDescent="0.3">
      <c r="A9" s="7" t="s">
        <v>46</v>
      </c>
      <c r="B9" s="6" t="s">
        <v>92</v>
      </c>
      <c r="C9" s="6" t="s">
        <v>44</v>
      </c>
      <c r="D9" s="6" t="s">
        <v>207</v>
      </c>
      <c r="E9" s="6">
        <v>3</v>
      </c>
      <c r="F9" s="6" t="s">
        <v>93</v>
      </c>
      <c r="G9" s="6" t="s">
        <v>47</v>
      </c>
      <c r="H9" s="6">
        <v>2.3E-2</v>
      </c>
      <c r="I9" s="6" t="s">
        <v>48</v>
      </c>
      <c r="J9" s="6">
        <v>0</v>
      </c>
      <c r="K9" s="6">
        <v>1</v>
      </c>
      <c r="L9" s="6">
        <v>7</v>
      </c>
      <c r="M9" s="6">
        <v>14</v>
      </c>
      <c r="N9" s="6">
        <v>12</v>
      </c>
      <c r="O9" s="6">
        <v>55</v>
      </c>
      <c r="P9" s="6">
        <v>2.5</v>
      </c>
      <c r="Q9" s="6">
        <v>0.46</v>
      </c>
      <c r="R9" s="6">
        <v>5.1999999999999998E-2</v>
      </c>
      <c r="S9" s="6">
        <v>5</v>
      </c>
      <c r="T9" s="6">
        <v>5.7</v>
      </c>
      <c r="U9" s="6">
        <v>0.15</v>
      </c>
      <c r="V9" s="6">
        <v>44.7</v>
      </c>
      <c r="W9" s="6">
        <v>0.71</v>
      </c>
      <c r="X9" s="6">
        <v>0.18</v>
      </c>
      <c r="Y9" s="6">
        <v>0.14000000000000001</v>
      </c>
      <c r="Z9" s="6">
        <v>1.23</v>
      </c>
      <c r="AA9" s="6">
        <v>0.18</v>
      </c>
      <c r="AB9" s="6">
        <v>0.15</v>
      </c>
      <c r="AC9" s="6">
        <v>0.05</v>
      </c>
      <c r="AD9" s="6">
        <v>1.36</v>
      </c>
      <c r="AE9" s="6">
        <v>0.19</v>
      </c>
      <c r="AF9" s="6">
        <v>12.5</v>
      </c>
      <c r="AG9" s="6">
        <v>0.06</v>
      </c>
      <c r="AH9" s="6">
        <v>111.7</v>
      </c>
      <c r="AI9" s="6">
        <v>224.95</v>
      </c>
      <c r="AJ9" s="6">
        <v>0.99</v>
      </c>
      <c r="AK9" s="6">
        <v>0.82</v>
      </c>
      <c r="AL9" s="6">
        <v>224.95</v>
      </c>
      <c r="AM9" s="6">
        <v>0.82</v>
      </c>
      <c r="AN9" s="6">
        <v>0.49</v>
      </c>
      <c r="AO9" s="6">
        <v>4.8999999999999998E-3</v>
      </c>
      <c r="AQ9" s="16">
        <f t="shared" si="0"/>
        <v>119.3985</v>
      </c>
      <c r="AR9" s="12">
        <f t="shared" si="1"/>
        <v>1.8840270187648922</v>
      </c>
      <c r="AS9" s="12">
        <f t="shared" si="2"/>
        <v>15.449021553872113</v>
      </c>
    </row>
    <row r="10" spans="1:45" x14ac:dyDescent="0.3">
      <c r="A10" s="1" t="s">
        <v>46</v>
      </c>
      <c r="B10" s="2" t="s">
        <v>76</v>
      </c>
      <c r="C10" s="2" t="s">
        <v>44</v>
      </c>
      <c r="D10" s="2" t="s">
        <v>203</v>
      </c>
      <c r="E10" s="2">
        <v>1</v>
      </c>
      <c r="F10" s="2" t="s">
        <v>77</v>
      </c>
      <c r="G10" s="2" t="s">
        <v>47</v>
      </c>
      <c r="H10" s="2">
        <v>2.9000000000000001E-2</v>
      </c>
      <c r="I10" s="2" t="s">
        <v>53</v>
      </c>
      <c r="J10" s="2">
        <v>0</v>
      </c>
      <c r="K10" s="2">
        <v>1</v>
      </c>
      <c r="L10" s="2">
        <v>7</v>
      </c>
      <c r="M10" s="2">
        <v>4</v>
      </c>
      <c r="N10" s="2">
        <v>34</v>
      </c>
      <c r="O10" s="2">
        <v>54</v>
      </c>
      <c r="P10" s="2">
        <v>3.4</v>
      </c>
      <c r="Q10" s="2">
        <v>1.07</v>
      </c>
      <c r="R10" s="2">
        <v>5.2999999999999999E-2</v>
      </c>
      <c r="S10" s="2">
        <v>6.2</v>
      </c>
      <c r="T10" s="2">
        <v>6.7</v>
      </c>
      <c r="U10" s="2">
        <v>0.22</v>
      </c>
      <c r="V10" s="2">
        <v>14.3</v>
      </c>
      <c r="W10" s="2">
        <v>1.54</v>
      </c>
      <c r="X10" s="2">
        <v>0.43</v>
      </c>
      <c r="Y10" s="2">
        <v>6.2E-2</v>
      </c>
      <c r="Z10" s="2">
        <v>4.09</v>
      </c>
      <c r="AA10" s="2">
        <v>0.47</v>
      </c>
      <c r="AB10" s="2">
        <v>0.12</v>
      </c>
      <c r="AC10" s="2">
        <v>0.06</v>
      </c>
      <c r="AD10" s="2">
        <v>0.51</v>
      </c>
      <c r="AE10" s="2">
        <v>0.28000000000000003</v>
      </c>
      <c r="AF10" s="2">
        <v>18.7</v>
      </c>
      <c r="AG10" s="2">
        <v>0.11</v>
      </c>
      <c r="AH10" s="2">
        <v>256.7</v>
      </c>
      <c r="AI10" s="2">
        <v>185.48</v>
      </c>
      <c r="AJ10" s="2">
        <v>0.99</v>
      </c>
      <c r="AK10" s="2">
        <v>1.53</v>
      </c>
      <c r="AL10" s="2">
        <v>185.48</v>
      </c>
      <c r="AM10" s="2">
        <v>1.52</v>
      </c>
      <c r="AN10" s="2">
        <v>0.7</v>
      </c>
      <c r="AO10" s="2">
        <v>7.0000000000000001E-3</v>
      </c>
      <c r="AQ10" s="15">
        <f t="shared" si="0"/>
        <v>119.3985</v>
      </c>
      <c r="AR10" s="9">
        <f t="shared" si="1"/>
        <v>1.553453351591519</v>
      </c>
      <c r="AS10" s="9">
        <f t="shared" si="2"/>
        <v>23.767836279350245</v>
      </c>
    </row>
    <row r="11" spans="1:45" x14ac:dyDescent="0.3">
      <c r="A11" s="1" t="s">
        <v>46</v>
      </c>
      <c r="B11" s="2" t="s">
        <v>84</v>
      </c>
      <c r="C11" s="2" t="s">
        <v>44</v>
      </c>
      <c r="D11" s="2" t="s">
        <v>203</v>
      </c>
      <c r="E11" s="2">
        <v>2</v>
      </c>
      <c r="F11" s="2" t="s">
        <v>85</v>
      </c>
      <c r="G11" s="2" t="s">
        <v>47</v>
      </c>
      <c r="H11" s="2">
        <v>0.03</v>
      </c>
      <c r="I11" s="2" t="s">
        <v>53</v>
      </c>
      <c r="J11" s="2">
        <v>0</v>
      </c>
      <c r="K11" s="2">
        <v>1</v>
      </c>
      <c r="L11" s="2">
        <v>6</v>
      </c>
      <c r="M11" s="2">
        <v>20</v>
      </c>
      <c r="N11" s="2">
        <v>25</v>
      </c>
      <c r="O11" s="2">
        <v>49</v>
      </c>
      <c r="P11" s="2">
        <v>3.6</v>
      </c>
      <c r="Q11" s="2">
        <v>0.91</v>
      </c>
      <c r="R11" s="2">
        <v>7.4999999999999997E-2</v>
      </c>
      <c r="S11" s="2">
        <v>5.9</v>
      </c>
      <c r="T11" s="2">
        <v>6.4</v>
      </c>
      <c r="U11" s="2">
        <v>0.18</v>
      </c>
      <c r="V11" s="2">
        <v>17.100000000000001</v>
      </c>
      <c r="W11" s="2">
        <v>1.1100000000000001</v>
      </c>
      <c r="X11" s="2">
        <v>0.46</v>
      </c>
      <c r="Y11" s="2">
        <v>3.1E-2</v>
      </c>
      <c r="Z11" s="2">
        <v>3.31</v>
      </c>
      <c r="AA11" s="2">
        <v>0.31</v>
      </c>
      <c r="AB11" s="2">
        <v>0.11</v>
      </c>
      <c r="AC11" s="2">
        <v>0.06</v>
      </c>
      <c r="AD11" s="2">
        <v>0.48</v>
      </c>
      <c r="AE11" s="2">
        <v>0.22</v>
      </c>
      <c r="AF11" s="2">
        <v>16.7</v>
      </c>
      <c r="AG11" s="2">
        <v>0.09</v>
      </c>
      <c r="AH11" s="2">
        <v>175</v>
      </c>
      <c r="AI11" s="2">
        <v>220.15</v>
      </c>
      <c r="AJ11" s="2">
        <v>0.99</v>
      </c>
      <c r="AK11" s="2">
        <v>1.35</v>
      </c>
      <c r="AL11" s="2">
        <v>220.15</v>
      </c>
      <c r="AM11" s="2">
        <v>1.34</v>
      </c>
      <c r="AN11" s="2">
        <v>0.5</v>
      </c>
      <c r="AO11" s="2">
        <v>5.0000000000000001E-3</v>
      </c>
      <c r="AQ11" s="15">
        <f t="shared" si="0"/>
        <v>119.3985</v>
      </c>
      <c r="AR11" s="9">
        <f t="shared" si="1"/>
        <v>1.8438255086956705</v>
      </c>
      <c r="AS11" s="9">
        <f t="shared" si="2"/>
        <v>24.891644367391557</v>
      </c>
    </row>
    <row r="12" spans="1:45" s="7" customFormat="1" x14ac:dyDescent="0.3">
      <c r="A12" s="7" t="s">
        <v>46</v>
      </c>
      <c r="B12" s="6" t="s">
        <v>90</v>
      </c>
      <c r="C12" s="6" t="s">
        <v>44</v>
      </c>
      <c r="D12" s="6" t="s">
        <v>203</v>
      </c>
      <c r="E12" s="6">
        <v>3</v>
      </c>
      <c r="F12" s="6" t="s">
        <v>91</v>
      </c>
      <c r="G12" s="6" t="s">
        <v>47</v>
      </c>
      <c r="H12" s="6">
        <v>2.5000000000000001E-2</v>
      </c>
      <c r="I12" s="6" t="s">
        <v>53</v>
      </c>
      <c r="J12" s="6">
        <v>0</v>
      </c>
      <c r="K12" s="6">
        <v>1</v>
      </c>
      <c r="L12" s="6">
        <v>7</v>
      </c>
      <c r="M12" s="6">
        <v>5</v>
      </c>
      <c r="N12" s="6">
        <v>44</v>
      </c>
      <c r="O12" s="6">
        <v>32</v>
      </c>
      <c r="P12" s="6">
        <v>2.6</v>
      </c>
      <c r="Q12" s="6">
        <v>1.22</v>
      </c>
      <c r="R12" s="6">
        <v>6.3E-2</v>
      </c>
      <c r="S12" s="6">
        <v>6.4</v>
      </c>
      <c r="T12" s="6">
        <v>7.2</v>
      </c>
      <c r="U12" s="6">
        <v>0.34</v>
      </c>
      <c r="V12" s="6">
        <v>10</v>
      </c>
      <c r="W12" s="6">
        <v>1.59</v>
      </c>
      <c r="X12" s="6">
        <v>0.69</v>
      </c>
      <c r="Y12" s="6">
        <v>6.3E-2</v>
      </c>
      <c r="Z12" s="6">
        <v>4.5</v>
      </c>
      <c r="AA12" s="6">
        <v>0.41</v>
      </c>
      <c r="AB12" s="6">
        <v>0.06</v>
      </c>
      <c r="AC12" s="6">
        <v>0.03</v>
      </c>
      <c r="AD12" s="6">
        <v>0.64</v>
      </c>
      <c r="AE12" s="6">
        <v>0.27</v>
      </c>
      <c r="AF12" s="6">
        <v>18.399999999999999</v>
      </c>
      <c r="AG12" s="6">
        <v>0.12</v>
      </c>
      <c r="AH12" s="6">
        <v>248</v>
      </c>
      <c r="AI12" s="6">
        <v>158.56</v>
      </c>
      <c r="AJ12" s="6">
        <v>0.99</v>
      </c>
      <c r="AK12" s="6">
        <v>1.94</v>
      </c>
      <c r="AL12" s="6">
        <v>158.56</v>
      </c>
      <c r="AM12" s="6">
        <v>1.92</v>
      </c>
      <c r="AN12" s="6">
        <v>0.8</v>
      </c>
      <c r="AO12" s="6">
        <v>8.0000000000000002E-3</v>
      </c>
      <c r="AQ12" s="16">
        <f t="shared" si="0"/>
        <v>119.3985</v>
      </c>
      <c r="AR12" s="12">
        <f t="shared" si="1"/>
        <v>1.3279898826199659</v>
      </c>
      <c r="AS12" s="12">
        <f t="shared" si="2"/>
        <v>25.763003722827335</v>
      </c>
    </row>
    <row r="13" spans="1:45" x14ac:dyDescent="0.3">
      <c r="A13" s="1" t="s">
        <v>46</v>
      </c>
      <c r="B13" s="2" t="s">
        <v>74</v>
      </c>
      <c r="C13" s="2" t="s">
        <v>44</v>
      </c>
      <c r="D13" s="2" t="s">
        <v>202</v>
      </c>
      <c r="E13" s="2">
        <v>1</v>
      </c>
      <c r="F13" s="2" t="s">
        <v>75</v>
      </c>
      <c r="G13" s="2" t="s">
        <v>47</v>
      </c>
      <c r="H13" s="2">
        <v>2.8000000000000001E-2</v>
      </c>
      <c r="I13" s="2" t="s">
        <v>48</v>
      </c>
      <c r="J13" s="2">
        <v>0</v>
      </c>
      <c r="K13" s="2">
        <v>1</v>
      </c>
      <c r="L13" s="2">
        <v>7</v>
      </c>
      <c r="M13" s="2">
        <v>12</v>
      </c>
      <c r="N13" s="2">
        <v>22</v>
      </c>
      <c r="O13" s="2">
        <v>50</v>
      </c>
      <c r="P13" s="2">
        <v>2.6</v>
      </c>
      <c r="Q13" s="2">
        <v>0.82</v>
      </c>
      <c r="R13" s="2">
        <v>5.3999999999999999E-2</v>
      </c>
      <c r="S13" s="2">
        <v>5.3</v>
      </c>
      <c r="T13" s="2">
        <v>5.9</v>
      </c>
      <c r="U13" s="2">
        <v>0.18</v>
      </c>
      <c r="V13" s="2">
        <v>25.6</v>
      </c>
      <c r="W13" s="2">
        <v>1.18</v>
      </c>
      <c r="X13" s="2">
        <v>0.26</v>
      </c>
      <c r="Y13" s="2">
        <v>0.105</v>
      </c>
      <c r="Z13" s="2">
        <v>1.8</v>
      </c>
      <c r="AA13" s="2">
        <v>0.25</v>
      </c>
      <c r="AB13" s="2">
        <v>0.1</v>
      </c>
      <c r="AC13" s="2">
        <v>0.08</v>
      </c>
      <c r="AD13" s="2">
        <v>0.71</v>
      </c>
      <c r="AE13" s="2">
        <v>0.21</v>
      </c>
      <c r="AF13" s="2">
        <v>18</v>
      </c>
      <c r="AG13" s="2">
        <v>7.0000000000000007E-2</v>
      </c>
      <c r="AH13" s="2">
        <v>177.6</v>
      </c>
      <c r="AI13" s="2">
        <v>215.64</v>
      </c>
      <c r="AJ13" s="2">
        <v>0.99</v>
      </c>
      <c r="AK13" s="2">
        <v>1.23</v>
      </c>
      <c r="AL13" s="2">
        <v>215.75</v>
      </c>
      <c r="AM13" s="2">
        <v>1.22</v>
      </c>
      <c r="AN13" s="2">
        <v>0.6</v>
      </c>
      <c r="AO13" s="2">
        <v>6.0000000000000001E-3</v>
      </c>
      <c r="AQ13" s="15">
        <f t="shared" si="0"/>
        <v>119.3985</v>
      </c>
      <c r="AR13" s="9">
        <f t="shared" si="1"/>
        <v>1.8069741244655502</v>
      </c>
      <c r="AS13" s="9">
        <f t="shared" si="2"/>
        <v>22.225781730926268</v>
      </c>
    </row>
    <row r="14" spans="1:45" x14ac:dyDescent="0.3">
      <c r="A14" s="1" t="s">
        <v>46</v>
      </c>
      <c r="B14" s="2" t="s">
        <v>80</v>
      </c>
      <c r="C14" s="2" t="s">
        <v>44</v>
      </c>
      <c r="D14" s="2" t="s">
        <v>202</v>
      </c>
      <c r="E14" s="2">
        <v>2</v>
      </c>
      <c r="F14" s="2" t="s">
        <v>81</v>
      </c>
      <c r="G14" s="2" t="s">
        <v>47</v>
      </c>
      <c r="H14" s="2">
        <v>3.5999999999999997E-2</v>
      </c>
      <c r="I14" s="2" t="s">
        <v>48</v>
      </c>
      <c r="J14" s="2">
        <v>0</v>
      </c>
      <c r="K14" s="2">
        <v>1</v>
      </c>
      <c r="L14" s="2">
        <v>7</v>
      </c>
      <c r="M14" s="2">
        <v>15</v>
      </c>
      <c r="N14" s="2">
        <v>17</v>
      </c>
      <c r="O14" s="2">
        <v>77</v>
      </c>
      <c r="P14" s="2">
        <v>3.1</v>
      </c>
      <c r="Q14" s="2">
        <v>0.5</v>
      </c>
      <c r="R14" s="2">
        <v>5.2999999999999999E-2</v>
      </c>
      <c r="S14" s="2">
        <v>4.8</v>
      </c>
      <c r="T14" s="2">
        <v>5.7</v>
      </c>
      <c r="U14" s="2">
        <v>0.12</v>
      </c>
      <c r="V14" s="2">
        <v>37.1</v>
      </c>
      <c r="W14" s="2">
        <v>0.89</v>
      </c>
      <c r="X14" s="2">
        <v>0.31</v>
      </c>
      <c r="Y14" s="2">
        <v>0.17699999999999999</v>
      </c>
      <c r="Z14" s="2">
        <v>0.9</v>
      </c>
      <c r="AA14" s="2">
        <v>0.13</v>
      </c>
      <c r="AB14" s="2">
        <v>0.18</v>
      </c>
      <c r="AC14" s="2">
        <v>0.1</v>
      </c>
      <c r="AD14" s="2">
        <v>1.66</v>
      </c>
      <c r="AE14" s="2">
        <v>0.17</v>
      </c>
      <c r="AF14" s="2">
        <v>15</v>
      </c>
      <c r="AG14" s="2">
        <v>0.06</v>
      </c>
      <c r="AH14" s="2">
        <v>153.30000000000001</v>
      </c>
      <c r="AI14" s="2">
        <v>200.43</v>
      </c>
      <c r="AJ14" s="2">
        <v>0.99</v>
      </c>
      <c r="AK14" s="2">
        <v>0.62</v>
      </c>
      <c r="AL14" s="2">
        <v>200.43</v>
      </c>
      <c r="AM14" s="2">
        <v>0.62</v>
      </c>
      <c r="AN14" s="2">
        <v>0.49</v>
      </c>
      <c r="AO14" s="2">
        <v>4.8999999999999998E-3</v>
      </c>
      <c r="AQ14" s="15">
        <f t="shared" si="0"/>
        <v>119.3985</v>
      </c>
      <c r="AR14" s="9">
        <f t="shared" si="1"/>
        <v>1.6786643048279501</v>
      </c>
      <c r="AS14" s="9">
        <f t="shared" si="2"/>
        <v>10.407718689933292</v>
      </c>
    </row>
    <row r="15" spans="1:45" s="7" customFormat="1" x14ac:dyDescent="0.3">
      <c r="A15" s="7" t="s">
        <v>46</v>
      </c>
      <c r="B15" s="6" t="s">
        <v>94</v>
      </c>
      <c r="C15" s="6" t="s">
        <v>44</v>
      </c>
      <c r="D15" s="6" t="s">
        <v>202</v>
      </c>
      <c r="E15" s="6">
        <v>3</v>
      </c>
      <c r="F15" s="6" t="s">
        <v>95</v>
      </c>
      <c r="G15" s="6" t="s">
        <v>47</v>
      </c>
      <c r="H15" s="6">
        <v>3.3000000000000002E-2</v>
      </c>
      <c r="I15" s="6" t="s">
        <v>48</v>
      </c>
      <c r="J15" s="6">
        <v>0</v>
      </c>
      <c r="K15" s="6">
        <v>1</v>
      </c>
      <c r="L15" s="6">
        <v>7</v>
      </c>
      <c r="M15" s="6">
        <v>16</v>
      </c>
      <c r="N15" s="6">
        <v>27</v>
      </c>
      <c r="O15" s="6">
        <v>94</v>
      </c>
      <c r="P15" s="6">
        <v>3.2</v>
      </c>
      <c r="Q15" s="6">
        <v>0.64</v>
      </c>
      <c r="R15" s="6">
        <v>5.8000000000000003E-2</v>
      </c>
      <c r="S15" s="6">
        <v>5.6</v>
      </c>
      <c r="T15" s="6">
        <v>6</v>
      </c>
      <c r="U15" s="6">
        <v>0.17</v>
      </c>
      <c r="V15" s="6">
        <v>23.1</v>
      </c>
      <c r="W15" s="6">
        <v>0.94</v>
      </c>
      <c r="X15" s="6">
        <v>0.38</v>
      </c>
      <c r="Y15" s="6">
        <v>7.4999999999999997E-2</v>
      </c>
      <c r="Z15" s="6">
        <v>1.57</v>
      </c>
      <c r="AA15" s="6">
        <v>0.19</v>
      </c>
      <c r="AB15" s="6">
        <v>0.22</v>
      </c>
      <c r="AC15" s="6">
        <v>7.0000000000000007E-2</v>
      </c>
      <c r="AD15" s="6">
        <v>0.84</v>
      </c>
      <c r="AE15" s="6">
        <v>0.22</v>
      </c>
      <c r="AF15" s="6">
        <v>10.9</v>
      </c>
      <c r="AG15" s="6">
        <v>7.0000000000000007E-2</v>
      </c>
      <c r="AH15" s="6">
        <v>218</v>
      </c>
      <c r="AI15" s="6">
        <v>182.18</v>
      </c>
      <c r="AJ15" s="6">
        <v>0.99</v>
      </c>
      <c r="AK15" s="6">
        <v>1.3</v>
      </c>
      <c r="AL15" s="6">
        <v>182.18</v>
      </c>
      <c r="AM15" s="6">
        <v>1.3</v>
      </c>
      <c r="AN15" s="6">
        <v>0.5</v>
      </c>
      <c r="AO15" s="6">
        <v>5.0000000000000001E-3</v>
      </c>
      <c r="AQ15" s="16">
        <f t="shared" si="0"/>
        <v>119.3985</v>
      </c>
      <c r="AR15" s="12">
        <f t="shared" si="1"/>
        <v>1.5258148134189291</v>
      </c>
      <c r="AS15" s="12">
        <f t="shared" si="2"/>
        <v>19.835592574446082</v>
      </c>
    </row>
    <row r="16" spans="1:45" x14ac:dyDescent="0.3">
      <c r="A16" s="1" t="s">
        <v>46</v>
      </c>
      <c r="B16" s="2" t="s">
        <v>54</v>
      </c>
      <c r="C16" s="2" t="s">
        <v>44</v>
      </c>
      <c r="D16" s="2" t="s">
        <v>206</v>
      </c>
      <c r="E16" s="2">
        <v>1</v>
      </c>
      <c r="F16" s="2" t="s">
        <v>55</v>
      </c>
      <c r="G16" s="2" t="s">
        <v>47</v>
      </c>
      <c r="H16" s="2">
        <v>4.2000000000000003E-2</v>
      </c>
      <c r="I16" s="2" t="s">
        <v>53</v>
      </c>
      <c r="J16" s="2">
        <v>0</v>
      </c>
      <c r="K16" s="2">
        <v>1</v>
      </c>
      <c r="L16" s="2">
        <v>3</v>
      </c>
      <c r="M16" s="2">
        <v>12</v>
      </c>
      <c r="N16" s="2">
        <v>37</v>
      </c>
      <c r="O16" s="2">
        <v>201</v>
      </c>
      <c r="P16" s="2">
        <v>10.6</v>
      </c>
      <c r="Q16" s="2">
        <v>1.1399999999999999</v>
      </c>
      <c r="R16" s="2">
        <v>0.16300000000000001</v>
      </c>
      <c r="S16" s="2">
        <v>6.9</v>
      </c>
      <c r="T16" s="2">
        <v>7.7</v>
      </c>
      <c r="U16" s="2">
        <v>0.32</v>
      </c>
      <c r="V16" s="2">
        <v>11.1</v>
      </c>
      <c r="W16" s="2">
        <v>2.5099999999999998</v>
      </c>
      <c r="X16" s="2">
        <v>1.17</v>
      </c>
      <c r="Y16" s="2">
        <v>3.2000000000000001E-2</v>
      </c>
      <c r="Z16" s="2">
        <v>4.99</v>
      </c>
      <c r="AA16" s="2">
        <v>0.66</v>
      </c>
      <c r="AB16" s="2">
        <v>0.57999999999999996</v>
      </c>
      <c r="AC16" s="2">
        <v>0.26</v>
      </c>
      <c r="AD16" s="2">
        <v>0.6</v>
      </c>
      <c r="AE16" s="2">
        <v>0.42</v>
      </c>
      <c r="AF16" s="2">
        <v>20.3</v>
      </c>
      <c r="AG16" s="2">
        <v>0.11</v>
      </c>
      <c r="AH16" s="2">
        <v>250.4</v>
      </c>
      <c r="AI16" s="2">
        <v>216.99</v>
      </c>
      <c r="AJ16" s="2">
        <v>0.99</v>
      </c>
      <c r="AK16" s="2">
        <v>1.59</v>
      </c>
      <c r="AL16" s="2">
        <v>216.99</v>
      </c>
      <c r="AM16" s="2">
        <v>1.58</v>
      </c>
      <c r="AN16" s="2">
        <v>0.7</v>
      </c>
      <c r="AO16" s="2">
        <v>7.0000000000000001E-3</v>
      </c>
      <c r="AQ16" s="15">
        <f t="shared" si="0"/>
        <v>119.3985</v>
      </c>
      <c r="AR16" s="9">
        <f t="shared" si="1"/>
        <v>1.817359514566766</v>
      </c>
      <c r="AS16" s="9">
        <f t="shared" si="2"/>
        <v>28.89601628161158</v>
      </c>
    </row>
    <row r="17" spans="1:45" x14ac:dyDescent="0.3">
      <c r="A17" s="1" t="s">
        <v>46</v>
      </c>
      <c r="B17" s="2" t="s">
        <v>62</v>
      </c>
      <c r="C17" s="2" t="s">
        <v>44</v>
      </c>
      <c r="D17" s="2" t="s">
        <v>206</v>
      </c>
      <c r="E17" s="2">
        <v>2</v>
      </c>
      <c r="F17" s="2" t="s">
        <v>63</v>
      </c>
      <c r="G17" s="2" t="s">
        <v>47</v>
      </c>
      <c r="H17" s="2">
        <v>2.7E-2</v>
      </c>
      <c r="I17" s="2" t="s">
        <v>53</v>
      </c>
      <c r="J17" s="2">
        <v>0</v>
      </c>
      <c r="K17" s="2">
        <v>1</v>
      </c>
      <c r="L17" s="2">
        <v>6</v>
      </c>
      <c r="M17" s="2">
        <v>15</v>
      </c>
      <c r="N17" s="2">
        <v>32</v>
      </c>
      <c r="O17" s="2">
        <v>58</v>
      </c>
      <c r="P17" s="2">
        <v>6.5</v>
      </c>
      <c r="Q17" s="2">
        <v>0.96</v>
      </c>
      <c r="R17" s="2">
        <v>9.2999999999999999E-2</v>
      </c>
      <c r="S17" s="2">
        <v>6.6</v>
      </c>
      <c r="T17" s="2">
        <v>7</v>
      </c>
      <c r="U17" s="2">
        <v>0.35</v>
      </c>
      <c r="V17" s="2">
        <v>13.8</v>
      </c>
      <c r="W17" s="2">
        <v>2.25</v>
      </c>
      <c r="X17" s="2">
        <v>1.6</v>
      </c>
      <c r="Y17" s="2">
        <v>4.5999999999999999E-2</v>
      </c>
      <c r="Z17" s="2">
        <v>5.1100000000000003</v>
      </c>
      <c r="AA17" s="2">
        <v>0.44</v>
      </c>
      <c r="AB17" s="2">
        <v>0.15</v>
      </c>
      <c r="AC17" s="2">
        <v>7.0000000000000007E-2</v>
      </c>
      <c r="AD17" s="2">
        <v>0.39</v>
      </c>
      <c r="AE17" s="2">
        <v>0.32</v>
      </c>
      <c r="AF17" s="2">
        <v>20.100000000000001</v>
      </c>
      <c r="AG17" s="2">
        <v>0.11</v>
      </c>
      <c r="AH17" s="2">
        <v>294.7</v>
      </c>
      <c r="AI17" s="2">
        <v>218.38</v>
      </c>
      <c r="AJ17" s="2">
        <v>0.99</v>
      </c>
      <c r="AK17" s="2">
        <v>1.08</v>
      </c>
      <c r="AL17" s="2">
        <v>218.38</v>
      </c>
      <c r="AM17" s="2">
        <v>1.07</v>
      </c>
      <c r="AN17" s="2">
        <v>0.7</v>
      </c>
      <c r="AO17" s="2">
        <v>7.0000000000000001E-3</v>
      </c>
      <c r="AQ17" s="15">
        <f t="shared" si="0"/>
        <v>119.3985</v>
      </c>
      <c r="AR17" s="9">
        <f t="shared" si="1"/>
        <v>1.8290012018576447</v>
      </c>
      <c r="AS17" s="9">
        <f t="shared" si="2"/>
        <v>19.753212980062564</v>
      </c>
    </row>
    <row r="18" spans="1:45" s="7" customFormat="1" x14ac:dyDescent="0.3">
      <c r="A18" s="7" t="s">
        <v>46</v>
      </c>
      <c r="B18" s="6" t="s">
        <v>64</v>
      </c>
      <c r="C18" s="6" t="s">
        <v>44</v>
      </c>
      <c r="D18" s="6" t="s">
        <v>206</v>
      </c>
      <c r="E18" s="6">
        <v>3</v>
      </c>
      <c r="F18" s="6" t="s">
        <v>65</v>
      </c>
      <c r="G18" s="6" t="s">
        <v>47</v>
      </c>
      <c r="H18" s="6">
        <v>2.9000000000000001E-2</v>
      </c>
      <c r="I18" s="6" t="s">
        <v>53</v>
      </c>
      <c r="J18" s="6">
        <v>0</v>
      </c>
      <c r="K18" s="6">
        <v>1</v>
      </c>
      <c r="L18" s="6">
        <v>5</v>
      </c>
      <c r="M18" s="6">
        <v>22</v>
      </c>
      <c r="N18" s="6">
        <v>20</v>
      </c>
      <c r="O18" s="6">
        <v>67</v>
      </c>
      <c r="P18" s="6">
        <v>6.2</v>
      </c>
      <c r="Q18" s="6">
        <v>0.94</v>
      </c>
      <c r="R18" s="6">
        <v>8.2000000000000003E-2</v>
      </c>
      <c r="S18" s="6">
        <v>6.1</v>
      </c>
      <c r="T18" s="6">
        <v>6.4</v>
      </c>
      <c r="U18" s="6">
        <v>0.22</v>
      </c>
      <c r="V18" s="6">
        <v>15.8</v>
      </c>
      <c r="W18" s="6">
        <v>1.95</v>
      </c>
      <c r="X18" s="6">
        <v>0.84</v>
      </c>
      <c r="Y18" s="6">
        <v>3.4000000000000002E-2</v>
      </c>
      <c r="Z18" s="6">
        <v>4.2300000000000004</v>
      </c>
      <c r="AA18" s="6">
        <v>0.35</v>
      </c>
      <c r="AB18" s="6">
        <v>0.15</v>
      </c>
      <c r="AC18" s="6">
        <v>0.05</v>
      </c>
      <c r="AD18" s="6">
        <v>0.35</v>
      </c>
      <c r="AE18" s="6">
        <v>0.27</v>
      </c>
      <c r="AF18" s="6">
        <v>14.1</v>
      </c>
      <c r="AG18" s="6">
        <v>0.1</v>
      </c>
      <c r="AH18" s="6">
        <v>211.1</v>
      </c>
      <c r="AI18" s="6">
        <v>214.16</v>
      </c>
      <c r="AJ18" s="6">
        <v>0.99</v>
      </c>
      <c r="AK18" s="6">
        <v>1.27</v>
      </c>
      <c r="AL18" s="6">
        <v>214.31</v>
      </c>
      <c r="AM18" s="6">
        <v>1.26</v>
      </c>
      <c r="AN18" s="6">
        <v>0.7</v>
      </c>
      <c r="AO18" s="6">
        <v>7.0000000000000001E-3</v>
      </c>
      <c r="AQ18" s="16">
        <f t="shared" si="0"/>
        <v>119.3985</v>
      </c>
      <c r="AR18" s="12">
        <f t="shared" si="1"/>
        <v>1.7949136714447838</v>
      </c>
      <c r="AS18" s="12">
        <f t="shared" si="2"/>
        <v>22.795403627348755</v>
      </c>
    </row>
    <row r="19" spans="1:45" x14ac:dyDescent="0.3">
      <c r="A19" s="1" t="s">
        <v>46</v>
      </c>
      <c r="B19" s="2" t="s">
        <v>43</v>
      </c>
      <c r="C19" s="2" t="s">
        <v>44</v>
      </c>
      <c r="D19" s="2" t="s">
        <v>198</v>
      </c>
      <c r="E19" s="2">
        <v>1</v>
      </c>
      <c r="F19" s="2" t="s">
        <v>45</v>
      </c>
      <c r="G19" s="2" t="s">
        <v>47</v>
      </c>
      <c r="H19" s="2">
        <v>4.1000000000000002E-2</v>
      </c>
      <c r="I19" s="2" t="s">
        <v>48</v>
      </c>
      <c r="J19" s="2">
        <v>0</v>
      </c>
      <c r="K19" s="2">
        <v>1</v>
      </c>
      <c r="L19" s="2">
        <v>9</v>
      </c>
      <c r="M19" s="2">
        <v>21</v>
      </c>
      <c r="N19" s="2">
        <v>25</v>
      </c>
      <c r="O19" s="2">
        <v>108</v>
      </c>
      <c r="P19" s="2">
        <v>9.3000000000000007</v>
      </c>
      <c r="Q19" s="2">
        <v>0.46</v>
      </c>
      <c r="R19" s="2">
        <v>9.6000000000000002E-2</v>
      </c>
      <c r="S19" s="2">
        <v>4.9000000000000004</v>
      </c>
      <c r="T19" s="2">
        <v>5.8</v>
      </c>
      <c r="U19" s="2">
        <v>0.16</v>
      </c>
      <c r="V19" s="2">
        <v>27</v>
      </c>
      <c r="W19" s="2">
        <v>0.74</v>
      </c>
      <c r="X19" s="2">
        <v>0.35</v>
      </c>
      <c r="Y19" s="2">
        <v>0.109</v>
      </c>
      <c r="Z19" s="2">
        <v>0.97</v>
      </c>
      <c r="AA19" s="2">
        <v>0.27</v>
      </c>
      <c r="AB19" s="2">
        <v>0.3</v>
      </c>
      <c r="AC19" s="2">
        <v>0.11</v>
      </c>
      <c r="AD19" s="2">
        <v>0.74</v>
      </c>
      <c r="AE19" s="2">
        <v>0.26</v>
      </c>
      <c r="AF19" s="2">
        <v>17</v>
      </c>
      <c r="AG19" s="2">
        <v>0.06</v>
      </c>
      <c r="AH19" s="2">
        <v>162</v>
      </c>
      <c r="AI19" s="2">
        <v>170.29</v>
      </c>
      <c r="AJ19" s="2">
        <v>0.99</v>
      </c>
      <c r="AK19" s="2">
        <v>0.72</v>
      </c>
      <c r="AL19" s="2">
        <v>170.29</v>
      </c>
      <c r="AM19" s="2">
        <v>0.71</v>
      </c>
      <c r="AN19" s="2">
        <v>0.49</v>
      </c>
      <c r="AO19" s="2">
        <v>4.8999999999999998E-3</v>
      </c>
      <c r="AQ19" s="15">
        <f t="shared" si="0"/>
        <v>119.3985</v>
      </c>
      <c r="AR19" s="9">
        <f t="shared" si="1"/>
        <v>1.4262323228516272</v>
      </c>
      <c r="AS19" s="9">
        <f t="shared" si="2"/>
        <v>10.268872724531716</v>
      </c>
    </row>
    <row r="20" spans="1:45" x14ac:dyDescent="0.3">
      <c r="A20" s="1" t="s">
        <v>46</v>
      </c>
      <c r="B20" s="2" t="s">
        <v>58</v>
      </c>
      <c r="C20" s="2" t="s">
        <v>44</v>
      </c>
      <c r="D20" s="2" t="s">
        <v>198</v>
      </c>
      <c r="E20" s="2">
        <v>2</v>
      </c>
      <c r="F20" s="2" t="s">
        <v>59</v>
      </c>
      <c r="G20" s="2" t="s">
        <v>47</v>
      </c>
      <c r="H20" s="2">
        <v>3.3000000000000002E-2</v>
      </c>
      <c r="I20" s="2" t="s">
        <v>48</v>
      </c>
      <c r="J20" s="2">
        <v>0</v>
      </c>
      <c r="K20" s="2">
        <v>1</v>
      </c>
      <c r="L20" s="2">
        <v>7</v>
      </c>
      <c r="M20" s="2">
        <v>10</v>
      </c>
      <c r="N20" s="2">
        <v>21</v>
      </c>
      <c r="O20" s="2">
        <v>63</v>
      </c>
      <c r="P20" s="2">
        <v>3.6</v>
      </c>
      <c r="Q20" s="2">
        <v>0.62</v>
      </c>
      <c r="R20" s="2">
        <v>4.2999999999999997E-2</v>
      </c>
      <c r="S20" s="2">
        <v>5.0999999999999996</v>
      </c>
      <c r="T20" s="2">
        <v>5.9</v>
      </c>
      <c r="U20" s="2">
        <v>0.2</v>
      </c>
      <c r="V20" s="2">
        <v>35.9</v>
      </c>
      <c r="W20" s="2">
        <v>3.71</v>
      </c>
      <c r="X20" s="2">
        <v>0.3</v>
      </c>
      <c r="Y20" s="2">
        <v>0.158</v>
      </c>
      <c r="Z20" s="2">
        <v>1.35</v>
      </c>
      <c r="AA20" s="2">
        <v>0.18</v>
      </c>
      <c r="AB20" s="2">
        <v>0.15</v>
      </c>
      <c r="AC20" s="2">
        <v>0.05</v>
      </c>
      <c r="AD20" s="2">
        <v>1.55</v>
      </c>
      <c r="AE20" s="2">
        <v>0.23</v>
      </c>
      <c r="AF20" s="2">
        <v>19</v>
      </c>
      <c r="AG20" s="2">
        <v>7.0000000000000007E-2</v>
      </c>
      <c r="AH20" s="2">
        <v>169.1</v>
      </c>
      <c r="AI20" s="2">
        <v>212.57</v>
      </c>
      <c r="AJ20" s="2">
        <v>0.99</v>
      </c>
      <c r="AK20" s="2">
        <v>0.63</v>
      </c>
      <c r="AL20" s="2">
        <v>212.57</v>
      </c>
      <c r="AM20" s="2">
        <v>0.62</v>
      </c>
      <c r="AN20" s="2">
        <v>0.49</v>
      </c>
      <c r="AO20" s="2">
        <v>4.8999999999999998E-3</v>
      </c>
      <c r="AQ20" s="15">
        <f t="shared" si="0"/>
        <v>119.3985</v>
      </c>
      <c r="AR20" s="9">
        <f t="shared" si="1"/>
        <v>1.7803406240446906</v>
      </c>
      <c r="AS20" s="9">
        <f t="shared" si="2"/>
        <v>11.216145931481551</v>
      </c>
    </row>
    <row r="21" spans="1:45" s="7" customFormat="1" x14ac:dyDescent="0.3">
      <c r="A21" s="7" t="s">
        <v>46</v>
      </c>
      <c r="B21" s="6" t="s">
        <v>68</v>
      </c>
      <c r="C21" s="6" t="s">
        <v>44</v>
      </c>
      <c r="D21" s="6" t="s">
        <v>198</v>
      </c>
      <c r="E21" s="6">
        <v>3</v>
      </c>
      <c r="F21" s="6" t="s">
        <v>69</v>
      </c>
      <c r="G21" s="6" t="s">
        <v>47</v>
      </c>
      <c r="H21" s="6">
        <v>2.7E-2</v>
      </c>
      <c r="I21" s="6" t="s">
        <v>48</v>
      </c>
      <c r="J21" s="6">
        <v>0</v>
      </c>
      <c r="K21" s="6">
        <v>1</v>
      </c>
      <c r="L21" s="6">
        <v>5</v>
      </c>
      <c r="M21" s="6">
        <v>12</v>
      </c>
      <c r="N21" s="6">
        <v>16</v>
      </c>
      <c r="O21" s="6">
        <v>65</v>
      </c>
      <c r="P21" s="6">
        <v>3.4</v>
      </c>
      <c r="Q21" s="6">
        <v>0.68</v>
      </c>
      <c r="R21" s="6">
        <v>4.4999999999999998E-2</v>
      </c>
      <c r="S21" s="6">
        <v>5.2</v>
      </c>
      <c r="T21" s="6">
        <v>6</v>
      </c>
      <c r="U21" s="6">
        <v>0.14000000000000001</v>
      </c>
      <c r="V21" s="6">
        <v>42.1</v>
      </c>
      <c r="W21" s="6">
        <v>1.41</v>
      </c>
      <c r="X21" s="6">
        <v>0.21</v>
      </c>
      <c r="Y21" s="6">
        <v>9.5000000000000001E-2</v>
      </c>
      <c r="Z21" s="6">
        <v>2.19</v>
      </c>
      <c r="AA21" s="6">
        <v>0.26</v>
      </c>
      <c r="AB21" s="6">
        <v>0.15</v>
      </c>
      <c r="AC21" s="6">
        <v>0.04</v>
      </c>
      <c r="AD21" s="6">
        <v>0.96</v>
      </c>
      <c r="AE21" s="6">
        <v>0.24</v>
      </c>
      <c r="AF21" s="6">
        <v>12.1</v>
      </c>
      <c r="AG21" s="6">
        <v>7.0000000000000007E-2</v>
      </c>
      <c r="AH21" s="6">
        <v>182.3</v>
      </c>
      <c r="AI21" s="6">
        <v>208.31</v>
      </c>
      <c r="AJ21" s="6">
        <v>0.99</v>
      </c>
      <c r="AK21" s="6">
        <v>1.01</v>
      </c>
      <c r="AL21" s="6">
        <v>208.31</v>
      </c>
      <c r="AM21" s="6">
        <v>1</v>
      </c>
      <c r="AN21" s="6">
        <v>0.6</v>
      </c>
      <c r="AO21" s="6">
        <v>6.0000000000000001E-3</v>
      </c>
      <c r="AQ21" s="16">
        <f t="shared" si="0"/>
        <v>119.3985</v>
      </c>
      <c r="AR21" s="12">
        <f t="shared" si="1"/>
        <v>1.7446617838582563</v>
      </c>
      <c r="AS21" s="12">
        <f t="shared" si="2"/>
        <v>17.621084016968389</v>
      </c>
    </row>
    <row r="22" spans="1:45" x14ac:dyDescent="0.3">
      <c r="A22" s="1" t="s">
        <v>46</v>
      </c>
      <c r="B22" s="2" t="s">
        <v>51</v>
      </c>
      <c r="C22" s="2" t="s">
        <v>44</v>
      </c>
      <c r="D22" s="2" t="s">
        <v>201</v>
      </c>
      <c r="E22" s="2">
        <v>1</v>
      </c>
      <c r="F22" s="2" t="s">
        <v>52</v>
      </c>
      <c r="G22" s="2" t="s">
        <v>47</v>
      </c>
      <c r="H22" s="2">
        <v>3.2000000000000001E-2</v>
      </c>
      <c r="I22" s="2" t="s">
        <v>53</v>
      </c>
      <c r="J22" s="2">
        <v>0</v>
      </c>
      <c r="K22" s="2">
        <v>1</v>
      </c>
      <c r="L22" s="2">
        <v>6</v>
      </c>
      <c r="M22" s="2">
        <v>12</v>
      </c>
      <c r="N22" s="2">
        <v>45</v>
      </c>
      <c r="O22" s="2">
        <v>81</v>
      </c>
      <c r="P22" s="2">
        <v>5.5</v>
      </c>
      <c r="Q22" s="2">
        <v>1.01</v>
      </c>
      <c r="R22" s="2">
        <v>0.09</v>
      </c>
      <c r="S22" s="2">
        <v>6.3</v>
      </c>
      <c r="T22" s="2">
        <v>6.8</v>
      </c>
      <c r="U22" s="2">
        <v>0.24</v>
      </c>
      <c r="V22" s="2">
        <v>12</v>
      </c>
      <c r="W22" s="2">
        <v>1.62</v>
      </c>
      <c r="X22" s="2">
        <v>1.1000000000000001</v>
      </c>
      <c r="Y22" s="2">
        <v>3.1E-2</v>
      </c>
      <c r="Z22" s="2">
        <v>4.28</v>
      </c>
      <c r="AA22" s="2">
        <v>0.42</v>
      </c>
      <c r="AB22" s="2">
        <v>0.18</v>
      </c>
      <c r="AC22" s="2">
        <v>0.14000000000000001</v>
      </c>
      <c r="AD22" s="2">
        <v>0.48</v>
      </c>
      <c r="AE22" s="2">
        <v>0.32</v>
      </c>
      <c r="AF22" s="2">
        <v>19.100000000000001</v>
      </c>
      <c r="AG22" s="2">
        <v>0.1</v>
      </c>
      <c r="AH22" s="2">
        <v>277.8</v>
      </c>
      <c r="AI22" s="2">
        <v>188.58</v>
      </c>
      <c r="AJ22" s="2">
        <v>0.99</v>
      </c>
      <c r="AK22" s="2">
        <v>1.61</v>
      </c>
      <c r="AL22" s="2">
        <v>188.58</v>
      </c>
      <c r="AM22" s="2">
        <v>1.6</v>
      </c>
      <c r="AN22" s="2">
        <v>0.7</v>
      </c>
      <c r="AO22" s="2">
        <v>7.0000000000000001E-3</v>
      </c>
      <c r="AQ22" s="15">
        <f t="shared" si="0"/>
        <v>119.3985</v>
      </c>
      <c r="AR22" s="9">
        <f t="shared" si="1"/>
        <v>1.5794168268445585</v>
      </c>
      <c r="AS22" s="9">
        <f t="shared" si="2"/>
        <v>25.428610912197392</v>
      </c>
    </row>
    <row r="23" spans="1:45" x14ac:dyDescent="0.3">
      <c r="A23" s="1" t="s">
        <v>46</v>
      </c>
      <c r="B23" s="2" t="s">
        <v>60</v>
      </c>
      <c r="C23" s="2" t="s">
        <v>44</v>
      </c>
      <c r="D23" s="2" t="s">
        <v>201</v>
      </c>
      <c r="E23" s="2">
        <v>2</v>
      </c>
      <c r="F23" s="2" t="s">
        <v>61</v>
      </c>
      <c r="G23" s="2" t="s">
        <v>47</v>
      </c>
      <c r="H23" s="2">
        <v>0.03</v>
      </c>
      <c r="I23" s="2" t="s">
        <v>53</v>
      </c>
      <c r="J23" s="2">
        <v>0</v>
      </c>
      <c r="K23" s="2">
        <v>1</v>
      </c>
      <c r="L23" s="2">
        <v>6</v>
      </c>
      <c r="M23" s="2">
        <v>19</v>
      </c>
      <c r="N23" s="2">
        <v>25</v>
      </c>
      <c r="O23" s="2">
        <v>39</v>
      </c>
      <c r="P23" s="2">
        <v>4.2</v>
      </c>
      <c r="Q23" s="2">
        <v>1.1299999999999999</v>
      </c>
      <c r="R23" s="2">
        <v>7.6999999999999999E-2</v>
      </c>
      <c r="S23" s="2">
        <v>6</v>
      </c>
      <c r="T23" s="2">
        <v>6.7</v>
      </c>
      <c r="U23" s="2">
        <v>0.27</v>
      </c>
      <c r="V23" s="2">
        <v>21.3</v>
      </c>
      <c r="W23" s="2">
        <v>2.0099999999999998</v>
      </c>
      <c r="X23" s="2">
        <v>1.01</v>
      </c>
      <c r="Y23" s="2">
        <v>5.5E-2</v>
      </c>
      <c r="Z23" s="2">
        <v>4.04</v>
      </c>
      <c r="AA23" s="2">
        <v>0.36</v>
      </c>
      <c r="AB23" s="2">
        <v>0.08</v>
      </c>
      <c r="AC23" s="2">
        <v>0.04</v>
      </c>
      <c r="AD23" s="2">
        <v>0.54</v>
      </c>
      <c r="AE23" s="2">
        <v>0.28999999999999998</v>
      </c>
      <c r="AF23" s="2">
        <v>19</v>
      </c>
      <c r="AG23" s="2">
        <v>0.1</v>
      </c>
      <c r="AH23" s="2">
        <v>242.9</v>
      </c>
      <c r="AI23" s="2">
        <v>174.55</v>
      </c>
      <c r="AJ23" s="2">
        <v>0.99</v>
      </c>
      <c r="AK23" s="2">
        <v>1.76</v>
      </c>
      <c r="AL23" s="2">
        <v>174.55</v>
      </c>
      <c r="AM23" s="2">
        <v>1.75</v>
      </c>
      <c r="AN23" s="2">
        <v>0.6</v>
      </c>
      <c r="AO23" s="2">
        <v>6.0000000000000001E-3</v>
      </c>
      <c r="AQ23" s="15">
        <f t="shared" si="0"/>
        <v>119.3985</v>
      </c>
      <c r="AR23" s="9">
        <f t="shared" si="1"/>
        <v>1.4619111630380617</v>
      </c>
      <c r="AS23" s="9">
        <f t="shared" si="2"/>
        <v>25.729636469469888</v>
      </c>
    </row>
    <row r="24" spans="1:45" s="7" customFormat="1" x14ac:dyDescent="0.3">
      <c r="A24" s="7" t="s">
        <v>46</v>
      </c>
      <c r="B24" s="6" t="s">
        <v>66</v>
      </c>
      <c r="C24" s="6" t="s">
        <v>44</v>
      </c>
      <c r="D24" s="6" t="s">
        <v>201</v>
      </c>
      <c r="E24" s="6">
        <v>3</v>
      </c>
      <c r="F24" s="6" t="s">
        <v>67</v>
      </c>
      <c r="G24" s="6" t="s">
        <v>47</v>
      </c>
      <c r="H24" s="6">
        <v>2.5999999999999999E-2</v>
      </c>
      <c r="I24" s="6" t="s">
        <v>53</v>
      </c>
      <c r="J24" s="6">
        <v>0</v>
      </c>
      <c r="K24" s="6">
        <v>1</v>
      </c>
      <c r="L24" s="6">
        <v>7</v>
      </c>
      <c r="M24" s="6">
        <v>4</v>
      </c>
      <c r="N24" s="6">
        <v>19</v>
      </c>
      <c r="O24" s="6">
        <v>36</v>
      </c>
      <c r="P24" s="6">
        <v>4.0999999999999996</v>
      </c>
      <c r="Q24" s="6">
        <v>0.86</v>
      </c>
      <c r="R24" s="6">
        <v>4.2000000000000003E-2</v>
      </c>
      <c r="S24" s="6">
        <v>6.3</v>
      </c>
      <c r="T24" s="6">
        <v>6.8</v>
      </c>
      <c r="U24" s="6">
        <v>0.22</v>
      </c>
      <c r="V24" s="6">
        <v>21.5</v>
      </c>
      <c r="W24" s="6">
        <v>1.27</v>
      </c>
      <c r="X24" s="6">
        <v>0.56999999999999995</v>
      </c>
      <c r="Y24" s="6">
        <v>4.2000000000000003E-2</v>
      </c>
      <c r="Z24" s="6">
        <v>3.97</v>
      </c>
      <c r="AA24" s="6">
        <v>0.48</v>
      </c>
      <c r="AB24" s="6">
        <v>7.0000000000000007E-2</v>
      </c>
      <c r="AC24" s="6">
        <v>0.03</v>
      </c>
      <c r="AD24" s="6">
        <v>0.36</v>
      </c>
      <c r="AE24" s="6">
        <v>0.3</v>
      </c>
      <c r="AF24" s="6">
        <v>16.5</v>
      </c>
      <c r="AG24" s="6">
        <v>0.11</v>
      </c>
      <c r="AH24" s="6">
        <v>189.1</v>
      </c>
      <c r="AI24" s="6">
        <v>221.33</v>
      </c>
      <c r="AJ24" s="6">
        <v>0.99</v>
      </c>
      <c r="AK24" s="6">
        <v>1.27</v>
      </c>
      <c r="AL24" s="6">
        <v>221.33</v>
      </c>
      <c r="AM24" s="6">
        <v>1.26</v>
      </c>
      <c r="AN24" s="6">
        <v>0.6</v>
      </c>
      <c r="AO24" s="6">
        <v>6.0000000000000001E-3</v>
      </c>
      <c r="AQ24" s="16">
        <f t="shared" si="0"/>
        <v>119.3985</v>
      </c>
      <c r="AR24" s="12">
        <f t="shared" si="1"/>
        <v>1.853708379921021</v>
      </c>
      <c r="AS24" s="12">
        <f t="shared" si="2"/>
        <v>23.542096424996966</v>
      </c>
    </row>
    <row r="25" spans="1:45" x14ac:dyDescent="0.3">
      <c r="A25" s="1" t="s">
        <v>46</v>
      </c>
      <c r="B25" s="2" t="s">
        <v>49</v>
      </c>
      <c r="C25" s="2" t="s">
        <v>44</v>
      </c>
      <c r="D25" s="2" t="s">
        <v>200</v>
      </c>
      <c r="E25" s="2">
        <v>1</v>
      </c>
      <c r="F25" s="2" t="s">
        <v>50</v>
      </c>
      <c r="G25" s="2" t="s">
        <v>47</v>
      </c>
      <c r="H25" s="2">
        <v>2.9000000000000001E-2</v>
      </c>
      <c r="I25" s="2" t="s">
        <v>48</v>
      </c>
      <c r="J25" s="2">
        <v>0</v>
      </c>
      <c r="K25" s="2">
        <v>1</v>
      </c>
      <c r="L25" s="2">
        <v>3</v>
      </c>
      <c r="M25" s="2">
        <v>5</v>
      </c>
      <c r="N25" s="2">
        <v>33</v>
      </c>
      <c r="O25" s="2">
        <v>31</v>
      </c>
      <c r="P25" s="2">
        <v>3.6</v>
      </c>
      <c r="Q25" s="2">
        <v>0.45</v>
      </c>
      <c r="R25" s="2">
        <v>4.2999999999999997E-2</v>
      </c>
      <c r="S25" s="2">
        <v>6.4</v>
      </c>
      <c r="T25" s="2">
        <v>6.9</v>
      </c>
      <c r="U25" s="2">
        <v>0.33</v>
      </c>
      <c r="V25" s="2">
        <v>19.2</v>
      </c>
      <c r="W25" s="2">
        <v>0.9</v>
      </c>
      <c r="X25" s="2">
        <v>1.74</v>
      </c>
      <c r="Y25" s="2">
        <v>4.2000000000000003E-2</v>
      </c>
      <c r="Z25" s="2">
        <v>3.8</v>
      </c>
      <c r="AA25" s="2">
        <v>0.31</v>
      </c>
      <c r="AB25" s="2">
        <v>0.06</v>
      </c>
      <c r="AC25" s="2">
        <v>0.03</v>
      </c>
      <c r="AD25" s="2">
        <v>0.27</v>
      </c>
      <c r="AE25" s="2">
        <v>0.26</v>
      </c>
      <c r="AF25" s="2">
        <v>19.3</v>
      </c>
      <c r="AG25" s="2">
        <v>7.0000000000000007E-2</v>
      </c>
      <c r="AH25" s="2">
        <v>231.4</v>
      </c>
      <c r="AI25" s="2">
        <v>332.4</v>
      </c>
      <c r="AJ25" s="2">
        <v>0.99</v>
      </c>
      <c r="AK25" s="2">
        <v>1.07</v>
      </c>
      <c r="AL25" s="2">
        <v>332.4</v>
      </c>
      <c r="AM25" s="2">
        <v>1.07</v>
      </c>
      <c r="AN25" s="2">
        <v>0.6</v>
      </c>
      <c r="AO25" s="2">
        <v>6.0000000000000001E-3</v>
      </c>
      <c r="AQ25" s="15">
        <f t="shared" si="0"/>
        <v>119.3985</v>
      </c>
      <c r="AR25" s="9">
        <f t="shared" si="1"/>
        <v>2.7839545722936214</v>
      </c>
      <c r="AS25" s="9">
        <f t="shared" si="2"/>
        <v>29.78831392354175</v>
      </c>
    </row>
    <row r="26" spans="1:45" x14ac:dyDescent="0.3">
      <c r="A26" s="1" t="s">
        <v>46</v>
      </c>
      <c r="B26" s="2" t="s">
        <v>56</v>
      </c>
      <c r="C26" s="2" t="s">
        <v>44</v>
      </c>
      <c r="D26" s="2" t="s">
        <v>200</v>
      </c>
      <c r="E26" s="2">
        <v>2</v>
      </c>
      <c r="F26" s="2" t="s">
        <v>57</v>
      </c>
      <c r="G26" s="2" t="s">
        <v>47</v>
      </c>
      <c r="H26" s="2">
        <v>3.5999999999999997E-2</v>
      </c>
      <c r="I26" s="2" t="s">
        <v>48</v>
      </c>
      <c r="J26" s="2">
        <v>0</v>
      </c>
      <c r="K26" s="2">
        <v>1</v>
      </c>
      <c r="L26" s="2">
        <v>9</v>
      </c>
      <c r="M26" s="2">
        <v>7</v>
      </c>
      <c r="N26" s="2">
        <v>21</v>
      </c>
      <c r="O26" s="2">
        <v>59</v>
      </c>
      <c r="P26" s="2">
        <v>3.2</v>
      </c>
      <c r="Q26" s="2">
        <v>0.55000000000000004</v>
      </c>
      <c r="R26" s="2">
        <v>3.9E-2</v>
      </c>
      <c r="S26" s="2">
        <v>4.7</v>
      </c>
      <c r="T26" s="2">
        <v>5.6</v>
      </c>
      <c r="U26" s="2">
        <v>0.21</v>
      </c>
      <c r="V26" s="2">
        <v>50.5</v>
      </c>
      <c r="W26" s="2">
        <v>0.84</v>
      </c>
      <c r="X26" s="2">
        <v>0.27</v>
      </c>
      <c r="Y26" s="2">
        <v>0.20499999999999999</v>
      </c>
      <c r="Z26" s="2">
        <v>0.77</v>
      </c>
      <c r="AA26" s="2">
        <v>0.12</v>
      </c>
      <c r="AB26" s="2">
        <v>0.13</v>
      </c>
      <c r="AC26" s="2">
        <v>0.06</v>
      </c>
      <c r="AD26" s="2">
        <v>2.81</v>
      </c>
      <c r="AE26" s="2">
        <v>0.22</v>
      </c>
      <c r="AF26" s="2">
        <v>18.2</v>
      </c>
      <c r="AG26" s="2">
        <v>0.06</v>
      </c>
      <c r="AH26" s="2">
        <v>170.3</v>
      </c>
      <c r="AI26" s="2">
        <v>223.24</v>
      </c>
      <c r="AJ26" s="2">
        <v>0.99</v>
      </c>
      <c r="AK26" s="2">
        <v>0.74</v>
      </c>
      <c r="AL26" s="2">
        <v>223.24</v>
      </c>
      <c r="AM26" s="2">
        <v>0.73</v>
      </c>
      <c r="AN26" s="2">
        <v>0.49</v>
      </c>
      <c r="AO26" s="2">
        <v>5.0000000000000001E-3</v>
      </c>
      <c r="AQ26" s="15">
        <f t="shared" si="0"/>
        <v>119.3985</v>
      </c>
      <c r="AR26" s="9">
        <f t="shared" si="1"/>
        <v>1.8697052308027322</v>
      </c>
      <c r="AS26" s="9">
        <f t="shared" si="2"/>
        <v>13.835818707940218</v>
      </c>
    </row>
    <row r="27" spans="1:45" s="7" customFormat="1" x14ac:dyDescent="0.3">
      <c r="A27" s="7" t="s">
        <v>46</v>
      </c>
      <c r="B27" s="6" t="s">
        <v>70</v>
      </c>
      <c r="C27" s="6" t="s">
        <v>44</v>
      </c>
      <c r="D27" s="6" t="s">
        <v>200</v>
      </c>
      <c r="E27" s="6">
        <v>3</v>
      </c>
      <c r="F27" s="6" t="s">
        <v>71</v>
      </c>
      <c r="G27" s="6" t="s">
        <v>47</v>
      </c>
      <c r="H27" s="6">
        <v>3.1E-2</v>
      </c>
      <c r="I27" s="6" t="s">
        <v>48</v>
      </c>
      <c r="J27" s="6">
        <v>0</v>
      </c>
      <c r="K27" s="6">
        <v>1</v>
      </c>
      <c r="L27" s="6">
        <v>9</v>
      </c>
      <c r="M27" s="6">
        <v>21</v>
      </c>
      <c r="N27" s="6">
        <v>25</v>
      </c>
      <c r="O27" s="6">
        <v>99</v>
      </c>
      <c r="P27" s="6">
        <v>3.6</v>
      </c>
      <c r="Q27" s="6">
        <v>0.67</v>
      </c>
      <c r="R27" s="6">
        <v>6.8000000000000005E-2</v>
      </c>
      <c r="S27" s="6">
        <v>5.3</v>
      </c>
      <c r="T27" s="6">
        <v>6</v>
      </c>
      <c r="U27" s="6">
        <v>0.24</v>
      </c>
      <c r="V27" s="6">
        <v>34.5</v>
      </c>
      <c r="W27" s="6">
        <v>1.86</v>
      </c>
      <c r="X27" s="6">
        <v>0.72</v>
      </c>
      <c r="Y27" s="6">
        <v>6.6000000000000003E-2</v>
      </c>
      <c r="Z27" s="6">
        <v>1.4</v>
      </c>
      <c r="AA27" s="6">
        <v>0.2</v>
      </c>
      <c r="AB27" s="6">
        <v>0.23</v>
      </c>
      <c r="AC27" s="6">
        <v>0.06</v>
      </c>
      <c r="AD27" s="6">
        <v>0.67</v>
      </c>
      <c r="AE27" s="6">
        <v>0.25</v>
      </c>
      <c r="AF27" s="6">
        <v>13</v>
      </c>
      <c r="AG27" s="6">
        <v>0.08</v>
      </c>
      <c r="AH27" s="6">
        <v>140.6</v>
      </c>
      <c r="AI27" s="6">
        <v>218.2</v>
      </c>
      <c r="AJ27" s="6">
        <v>0.99</v>
      </c>
      <c r="AK27" s="6">
        <v>1.08</v>
      </c>
      <c r="AL27" s="6">
        <v>218.2</v>
      </c>
      <c r="AM27" s="6">
        <v>1.08</v>
      </c>
      <c r="AN27" s="6">
        <v>0.5</v>
      </c>
      <c r="AO27" s="6">
        <v>5.0000000000000001E-3</v>
      </c>
      <c r="AQ27" s="16">
        <f t="shared" si="0"/>
        <v>119.3985</v>
      </c>
      <c r="AR27" s="12">
        <f t="shared" si="1"/>
        <v>1.827493645230049</v>
      </c>
      <c r="AS27" s="12">
        <f t="shared" si="2"/>
        <v>19.73693136848453</v>
      </c>
    </row>
    <row r="28" spans="1:45" x14ac:dyDescent="0.3">
      <c r="A28" s="1" t="s">
        <v>46</v>
      </c>
      <c r="B28" s="2" t="s">
        <v>102</v>
      </c>
      <c r="C28" s="2" t="s">
        <v>44</v>
      </c>
      <c r="D28" s="2" t="s">
        <v>210</v>
      </c>
      <c r="E28" s="2">
        <v>1</v>
      </c>
      <c r="F28" s="2" t="s">
        <v>103</v>
      </c>
      <c r="G28" s="2" t="s">
        <v>47</v>
      </c>
      <c r="H28" s="2">
        <v>2.1999999999999999E-2</v>
      </c>
      <c r="I28" s="2" t="s">
        <v>53</v>
      </c>
      <c r="J28" s="2">
        <v>0</v>
      </c>
      <c r="K28" s="2">
        <v>1</v>
      </c>
      <c r="L28" s="2">
        <v>8</v>
      </c>
      <c r="M28" s="2">
        <v>16</v>
      </c>
      <c r="N28" s="2">
        <v>40</v>
      </c>
      <c r="O28" s="2">
        <v>38</v>
      </c>
      <c r="P28" s="2">
        <v>7.7</v>
      </c>
      <c r="Q28" s="2">
        <v>1</v>
      </c>
      <c r="R28" s="2">
        <v>9.5000000000000001E-2</v>
      </c>
      <c r="S28" s="2">
        <v>6.4</v>
      </c>
      <c r="T28" s="2">
        <v>7.1</v>
      </c>
      <c r="U28" s="2">
        <v>0.36</v>
      </c>
      <c r="V28" s="2">
        <v>13.6</v>
      </c>
      <c r="W28" s="2">
        <v>4.2300000000000004</v>
      </c>
      <c r="X28" s="2">
        <v>0.72</v>
      </c>
      <c r="Y28" s="2">
        <v>7.0000000000000007E-2</v>
      </c>
      <c r="Z28" s="2">
        <v>5.23</v>
      </c>
      <c r="AA28" s="2">
        <v>0.41</v>
      </c>
      <c r="AB28" s="2">
        <v>0.06</v>
      </c>
      <c r="AC28" s="2">
        <v>0.05</v>
      </c>
      <c r="AD28" s="2">
        <v>0.77</v>
      </c>
      <c r="AE28" s="2">
        <v>0.26</v>
      </c>
      <c r="AF28" s="2">
        <v>19.100000000000001</v>
      </c>
      <c r="AG28" s="2">
        <v>0.1</v>
      </c>
      <c r="AH28" s="2">
        <v>348.3</v>
      </c>
      <c r="AI28" s="2">
        <v>149.19999999999999</v>
      </c>
      <c r="AJ28" s="2">
        <v>0.99</v>
      </c>
      <c r="AK28" s="2">
        <v>1.32</v>
      </c>
      <c r="AL28" s="2">
        <v>149.26</v>
      </c>
      <c r="AM28" s="2">
        <v>1.31</v>
      </c>
      <c r="AN28" s="2">
        <v>0.6</v>
      </c>
      <c r="AO28" s="2">
        <v>6.0000000000000001E-3</v>
      </c>
      <c r="AQ28" s="15">
        <f t="shared" si="0"/>
        <v>119.3985</v>
      </c>
      <c r="AR28" s="9">
        <f t="shared" si="1"/>
        <v>1.2500994568608483</v>
      </c>
      <c r="AS28" s="9">
        <f t="shared" si="2"/>
        <v>16.501312830563197</v>
      </c>
    </row>
    <row r="29" spans="1:45" x14ac:dyDescent="0.3">
      <c r="A29" s="1" t="s">
        <v>46</v>
      </c>
      <c r="B29" s="2" t="s">
        <v>111</v>
      </c>
      <c r="C29" s="2" t="s">
        <v>44</v>
      </c>
      <c r="D29" s="2" t="s">
        <v>210</v>
      </c>
      <c r="E29" s="2">
        <v>2</v>
      </c>
      <c r="F29" s="2" t="s">
        <v>112</v>
      </c>
      <c r="G29" s="2" t="s">
        <v>47</v>
      </c>
      <c r="H29" s="2">
        <v>3.1E-2</v>
      </c>
      <c r="I29" s="2" t="s">
        <v>53</v>
      </c>
      <c r="J29" s="2">
        <v>0</v>
      </c>
      <c r="K29" s="2">
        <v>1</v>
      </c>
      <c r="L29" s="2">
        <v>5</v>
      </c>
      <c r="M29" s="2">
        <v>27</v>
      </c>
      <c r="N29" s="2">
        <v>21</v>
      </c>
      <c r="O29" s="2">
        <v>46</v>
      </c>
      <c r="P29" s="2">
        <v>6.8</v>
      </c>
      <c r="Q29" s="2">
        <v>0.96</v>
      </c>
      <c r="R29" s="2">
        <v>9.4E-2</v>
      </c>
      <c r="S29" s="2">
        <v>6</v>
      </c>
      <c r="T29" s="2">
        <v>6.5</v>
      </c>
      <c r="U29" s="2">
        <v>0.25</v>
      </c>
      <c r="V29" s="2">
        <v>19.7</v>
      </c>
      <c r="W29" s="2">
        <v>8.02</v>
      </c>
      <c r="X29" s="2">
        <v>0.34</v>
      </c>
      <c r="Y29" s="2">
        <v>2.5999999999999999E-2</v>
      </c>
      <c r="Z29" s="2">
        <v>3.52</v>
      </c>
      <c r="AA29" s="2">
        <v>0.25</v>
      </c>
      <c r="AB29" s="2">
        <v>0.09</v>
      </c>
      <c r="AC29" s="2">
        <v>0.06</v>
      </c>
      <c r="AD29" s="2">
        <v>0.52</v>
      </c>
      <c r="AE29" s="2">
        <v>0.25</v>
      </c>
      <c r="AF29" s="2">
        <v>14.5</v>
      </c>
      <c r="AG29" s="2">
        <v>0.1</v>
      </c>
      <c r="AH29" s="2">
        <v>171.8</v>
      </c>
      <c r="AI29" s="2">
        <v>211.95</v>
      </c>
      <c r="AJ29" s="2">
        <v>0.99</v>
      </c>
      <c r="AK29" s="2">
        <v>1.1200000000000001</v>
      </c>
      <c r="AL29" s="2">
        <v>212.23</v>
      </c>
      <c r="AM29" s="2">
        <v>1.1100000000000001</v>
      </c>
      <c r="AN29" s="2">
        <v>0.5</v>
      </c>
      <c r="AO29" s="2">
        <v>5.0000000000000001E-3</v>
      </c>
      <c r="AQ29" s="15">
        <f t="shared" si="0"/>
        <v>119.3985</v>
      </c>
      <c r="AR29" s="9">
        <f t="shared" si="1"/>
        <v>1.777493017081454</v>
      </c>
      <c r="AS29" s="9">
        <f t="shared" si="2"/>
        <v>19.90792179131229</v>
      </c>
    </row>
    <row r="30" spans="1:45" s="7" customFormat="1" x14ac:dyDescent="0.3">
      <c r="A30" s="7" t="s">
        <v>46</v>
      </c>
      <c r="B30" s="6" t="s">
        <v>113</v>
      </c>
      <c r="C30" s="6" t="s">
        <v>44</v>
      </c>
      <c r="D30" s="6" t="s">
        <v>210</v>
      </c>
      <c r="E30" s="6">
        <v>3</v>
      </c>
      <c r="F30" s="6" t="s">
        <v>114</v>
      </c>
      <c r="G30" s="6" t="s">
        <v>47</v>
      </c>
      <c r="H30" s="6">
        <v>2.4E-2</v>
      </c>
      <c r="I30" s="6" t="s">
        <v>53</v>
      </c>
      <c r="J30" s="6">
        <v>0</v>
      </c>
      <c r="K30" s="6">
        <v>1</v>
      </c>
      <c r="L30" s="6">
        <v>4</v>
      </c>
      <c r="M30" s="6">
        <v>10</v>
      </c>
      <c r="N30" s="6">
        <v>20</v>
      </c>
      <c r="O30" s="6">
        <v>38</v>
      </c>
      <c r="P30" s="6">
        <v>5.3</v>
      </c>
      <c r="Q30" s="6">
        <v>1.02</v>
      </c>
      <c r="R30" s="6">
        <v>0.06</v>
      </c>
      <c r="S30" s="6">
        <v>6.4</v>
      </c>
      <c r="T30" s="6">
        <v>6.9</v>
      </c>
      <c r="U30" s="6">
        <v>0.21</v>
      </c>
      <c r="V30" s="6">
        <v>14.8</v>
      </c>
      <c r="W30" s="6">
        <v>3.23</v>
      </c>
      <c r="X30" s="6">
        <v>0.45</v>
      </c>
      <c r="Y30" s="6">
        <v>3.6999999999999998E-2</v>
      </c>
      <c r="Z30" s="6">
        <v>4.29</v>
      </c>
      <c r="AA30" s="6">
        <v>0.31</v>
      </c>
      <c r="AB30" s="6">
        <v>0.08</v>
      </c>
      <c r="AC30" s="6">
        <v>0.04</v>
      </c>
      <c r="AD30" s="6">
        <v>0.41</v>
      </c>
      <c r="AE30" s="6">
        <v>0.25</v>
      </c>
      <c r="AF30" s="6">
        <v>15.7</v>
      </c>
      <c r="AG30" s="6">
        <v>0.1</v>
      </c>
      <c r="AH30" s="6">
        <v>181.5</v>
      </c>
      <c r="AI30" s="6">
        <v>226.71</v>
      </c>
      <c r="AJ30" s="6">
        <v>0.99</v>
      </c>
      <c r="AK30" s="6">
        <v>1.1200000000000001</v>
      </c>
      <c r="AL30" s="6">
        <v>226.72</v>
      </c>
      <c r="AM30" s="6">
        <v>1.1200000000000001</v>
      </c>
      <c r="AN30" s="6">
        <v>0.49</v>
      </c>
      <c r="AO30" s="6">
        <v>5.0000000000000001E-3</v>
      </c>
      <c r="AQ30" s="16">
        <f t="shared" si="0"/>
        <v>119.3985</v>
      </c>
      <c r="AR30" s="12">
        <f t="shared" si="1"/>
        <v>1.898851325602918</v>
      </c>
      <c r="AS30" s="12">
        <f t="shared" si="2"/>
        <v>21.267134846752686</v>
      </c>
    </row>
    <row r="31" spans="1:45" x14ac:dyDescent="0.3">
      <c r="A31" s="1" t="s">
        <v>46</v>
      </c>
      <c r="B31" s="2" t="s">
        <v>96</v>
      </c>
      <c r="C31" s="2" t="s">
        <v>44</v>
      </c>
      <c r="D31" s="2" t="s">
        <v>209</v>
      </c>
      <c r="E31" s="2">
        <v>1</v>
      </c>
      <c r="F31" s="2" t="s">
        <v>97</v>
      </c>
      <c r="G31" s="2" t="s">
        <v>47</v>
      </c>
      <c r="H31" s="2">
        <v>2.8000000000000001E-2</v>
      </c>
      <c r="I31" s="2" t="s">
        <v>48</v>
      </c>
      <c r="J31" s="2">
        <v>0</v>
      </c>
      <c r="K31" s="2">
        <v>1</v>
      </c>
      <c r="L31" s="2">
        <v>6</v>
      </c>
      <c r="M31" s="2">
        <v>5</v>
      </c>
      <c r="N31" s="2">
        <v>10</v>
      </c>
      <c r="O31" s="2">
        <v>48</v>
      </c>
      <c r="P31" s="2">
        <v>5.8</v>
      </c>
      <c r="Q31" s="2">
        <v>0.41</v>
      </c>
      <c r="R31" s="2">
        <v>4.3999999999999997E-2</v>
      </c>
      <c r="S31" s="2">
        <v>5.2</v>
      </c>
      <c r="T31" s="2">
        <v>5.9</v>
      </c>
      <c r="U31" s="2">
        <v>0.12</v>
      </c>
      <c r="V31" s="2">
        <v>29.5</v>
      </c>
      <c r="W31" s="2">
        <v>0.36</v>
      </c>
      <c r="X31" s="2">
        <v>0.3</v>
      </c>
      <c r="Y31" s="2">
        <v>0.105</v>
      </c>
      <c r="Z31" s="2">
        <v>0.76</v>
      </c>
      <c r="AA31" s="2">
        <v>0.16</v>
      </c>
      <c r="AB31" s="2">
        <v>0.12</v>
      </c>
      <c r="AC31" s="2">
        <v>0.06</v>
      </c>
      <c r="AD31" s="2">
        <v>1.31</v>
      </c>
      <c r="AE31" s="2">
        <v>0.19</v>
      </c>
      <c r="AF31" s="2">
        <v>12.8</v>
      </c>
      <c r="AG31" s="2">
        <v>0.04</v>
      </c>
      <c r="AH31" s="2">
        <v>120.1</v>
      </c>
      <c r="AI31" s="2">
        <v>200.15</v>
      </c>
      <c r="AJ31" s="2">
        <v>0.99</v>
      </c>
      <c r="AK31" s="2">
        <v>0.42</v>
      </c>
      <c r="AL31" s="2">
        <v>200.15</v>
      </c>
      <c r="AM31" s="2">
        <v>0.42</v>
      </c>
      <c r="AN31" s="2">
        <v>0.49</v>
      </c>
      <c r="AO31" s="2">
        <v>4.8999999999999998E-3</v>
      </c>
      <c r="AQ31" s="15">
        <f t="shared" si="0"/>
        <v>119.3985</v>
      </c>
      <c r="AR31" s="9">
        <f t="shared" si="1"/>
        <v>1.6763192167405789</v>
      </c>
      <c r="AS31" s="9">
        <f t="shared" si="2"/>
        <v>7.0405407103104309</v>
      </c>
    </row>
    <row r="32" spans="1:45" x14ac:dyDescent="0.3">
      <c r="A32" s="1" t="s">
        <v>46</v>
      </c>
      <c r="B32" s="2" t="s">
        <v>106</v>
      </c>
      <c r="C32" s="2" t="s">
        <v>44</v>
      </c>
      <c r="D32" s="2" t="s">
        <v>209</v>
      </c>
      <c r="E32" s="2">
        <v>2</v>
      </c>
      <c r="F32" s="2" t="s">
        <v>107</v>
      </c>
      <c r="G32" s="2" t="s">
        <v>47</v>
      </c>
      <c r="H32" s="2">
        <v>3.4000000000000002E-2</v>
      </c>
      <c r="I32" s="2" t="s">
        <v>48</v>
      </c>
      <c r="J32" s="2" t="s">
        <v>108</v>
      </c>
      <c r="K32" s="2">
        <v>1</v>
      </c>
      <c r="L32" s="2">
        <v>6</v>
      </c>
      <c r="M32" s="2">
        <v>2</v>
      </c>
      <c r="N32" s="2">
        <v>10</v>
      </c>
      <c r="O32" s="2">
        <v>49</v>
      </c>
      <c r="P32" s="2">
        <v>6.7</v>
      </c>
      <c r="Q32" s="2">
        <v>0.31</v>
      </c>
      <c r="R32" s="2">
        <v>4.5999999999999999E-2</v>
      </c>
      <c r="S32" s="2">
        <v>4.8</v>
      </c>
      <c r="T32" s="2">
        <v>5.5</v>
      </c>
      <c r="U32" s="2">
        <v>0.12</v>
      </c>
      <c r="V32" s="2">
        <v>58.8</v>
      </c>
      <c r="W32" s="2">
        <v>0.3</v>
      </c>
      <c r="X32" s="2">
        <v>0.15</v>
      </c>
      <c r="Y32" s="2">
        <v>0.26400000000000001</v>
      </c>
      <c r="Z32" s="2">
        <v>0.22</v>
      </c>
      <c r="AA32" s="2">
        <v>7.0000000000000007E-2</v>
      </c>
      <c r="AB32" s="2">
        <v>0.11</v>
      </c>
      <c r="AC32" s="2">
        <v>0.03</v>
      </c>
      <c r="AD32" s="2">
        <v>5.23</v>
      </c>
      <c r="AE32" s="2">
        <v>0.22</v>
      </c>
      <c r="AF32" s="2">
        <v>18.7</v>
      </c>
      <c r="AG32" s="2">
        <v>0.04</v>
      </c>
      <c r="AH32" s="2">
        <v>88.1</v>
      </c>
      <c r="AI32" s="2">
        <v>194.45</v>
      </c>
      <c r="AJ32" s="2">
        <v>0.99</v>
      </c>
      <c r="AK32" s="2">
        <v>0.33</v>
      </c>
      <c r="AL32" s="2">
        <v>194.47</v>
      </c>
      <c r="AM32" s="2">
        <v>0.33</v>
      </c>
      <c r="AN32" s="2">
        <v>0.49</v>
      </c>
      <c r="AO32" s="2">
        <v>4.8999999999999998E-3</v>
      </c>
      <c r="AQ32" s="15">
        <f t="shared" si="0"/>
        <v>119.3985</v>
      </c>
      <c r="AR32" s="9">
        <f t="shared" si="1"/>
        <v>1.6287474298253328</v>
      </c>
      <c r="AS32" s="9">
        <f t="shared" si="2"/>
        <v>5.3748665184235982</v>
      </c>
    </row>
    <row r="33" spans="1:45" s="7" customFormat="1" x14ac:dyDescent="0.3">
      <c r="A33" s="7" t="s">
        <v>46</v>
      </c>
      <c r="B33" s="6" t="s">
        <v>117</v>
      </c>
      <c r="C33" s="6" t="s">
        <v>44</v>
      </c>
      <c r="D33" s="6" t="s">
        <v>209</v>
      </c>
      <c r="E33" s="6">
        <v>3</v>
      </c>
      <c r="F33" s="6" t="s">
        <v>118</v>
      </c>
      <c r="G33" s="6" t="s">
        <v>47</v>
      </c>
      <c r="H33" s="6">
        <v>4.1000000000000002E-2</v>
      </c>
      <c r="I33" s="6" t="s">
        <v>48</v>
      </c>
      <c r="J33" s="6">
        <v>0</v>
      </c>
      <c r="K33" s="6">
        <v>1</v>
      </c>
      <c r="L33" s="6">
        <v>11</v>
      </c>
      <c r="M33" s="6">
        <v>18</v>
      </c>
      <c r="N33" s="6">
        <v>20</v>
      </c>
      <c r="O33" s="6">
        <v>35</v>
      </c>
      <c r="P33" s="6">
        <v>5.6</v>
      </c>
      <c r="Q33" s="6">
        <v>0.63</v>
      </c>
      <c r="R33" s="6">
        <v>5.8000000000000003E-2</v>
      </c>
      <c r="S33" s="6">
        <v>5.4</v>
      </c>
      <c r="T33" s="6">
        <v>6.1</v>
      </c>
      <c r="U33" s="6">
        <v>0.28999999999999998</v>
      </c>
      <c r="V33" s="6">
        <v>21.4</v>
      </c>
      <c r="W33" s="6">
        <v>1.64</v>
      </c>
      <c r="X33" s="6">
        <v>0.62</v>
      </c>
      <c r="Y33" s="6">
        <v>7.4999999999999997E-2</v>
      </c>
      <c r="Z33" s="6">
        <v>2.16</v>
      </c>
      <c r="AA33" s="6">
        <v>0.2</v>
      </c>
      <c r="AB33" s="6">
        <v>0.08</v>
      </c>
      <c r="AC33" s="6">
        <v>0.04</v>
      </c>
      <c r="AD33" s="6">
        <v>0.57999999999999996</v>
      </c>
      <c r="AE33" s="6">
        <v>0.21</v>
      </c>
      <c r="AF33" s="6">
        <v>15.3</v>
      </c>
      <c r="AG33" s="6">
        <v>7.0000000000000007E-2</v>
      </c>
      <c r="AH33" s="6">
        <v>205.9</v>
      </c>
      <c r="AI33" s="6">
        <v>223.23</v>
      </c>
      <c r="AJ33" s="6">
        <v>0.99</v>
      </c>
      <c r="AK33" s="6">
        <v>0.81</v>
      </c>
      <c r="AL33" s="6">
        <v>223.45</v>
      </c>
      <c r="AM33" s="6">
        <v>0.81</v>
      </c>
      <c r="AN33" s="6">
        <v>0.49</v>
      </c>
      <c r="AO33" s="6">
        <v>4.8999999999999998E-3</v>
      </c>
      <c r="AQ33" s="16">
        <f t="shared" si="0"/>
        <v>119.3985</v>
      </c>
      <c r="AR33" s="12">
        <f t="shared" si="1"/>
        <v>1.8714640468682604</v>
      </c>
      <c r="AS33" s="12">
        <f t="shared" si="2"/>
        <v>15.158858779632912</v>
      </c>
    </row>
    <row r="34" spans="1:45" x14ac:dyDescent="0.3">
      <c r="A34" s="1" t="s">
        <v>46</v>
      </c>
      <c r="B34" s="2" t="s">
        <v>100</v>
      </c>
      <c r="C34" s="2" t="s">
        <v>44</v>
      </c>
      <c r="D34" s="2" t="s">
        <v>205</v>
      </c>
      <c r="E34" s="2">
        <v>1</v>
      </c>
      <c r="F34" s="2" t="s">
        <v>101</v>
      </c>
      <c r="G34" s="2" t="s">
        <v>47</v>
      </c>
      <c r="H34" s="2">
        <v>2.4E-2</v>
      </c>
      <c r="I34" s="2" t="s">
        <v>53</v>
      </c>
      <c r="J34" s="2">
        <v>0</v>
      </c>
      <c r="K34" s="2">
        <v>1</v>
      </c>
      <c r="L34" s="2">
        <v>4</v>
      </c>
      <c r="M34" s="2">
        <v>14</v>
      </c>
      <c r="N34" s="2">
        <v>36</v>
      </c>
      <c r="O34" s="2">
        <v>58</v>
      </c>
      <c r="P34" s="2">
        <v>12</v>
      </c>
      <c r="Q34" s="2">
        <v>0.84</v>
      </c>
      <c r="R34" s="2">
        <v>6.7000000000000004E-2</v>
      </c>
      <c r="S34" s="2">
        <v>6.3</v>
      </c>
      <c r="T34" s="2">
        <v>6.9</v>
      </c>
      <c r="U34" s="2">
        <v>0.18</v>
      </c>
      <c r="V34" s="2">
        <v>15.3</v>
      </c>
      <c r="W34" s="2">
        <v>6.05</v>
      </c>
      <c r="X34" s="2">
        <v>0.43</v>
      </c>
      <c r="Y34" s="2">
        <v>3.7999999999999999E-2</v>
      </c>
      <c r="Z34" s="2">
        <v>4.5999999999999996</v>
      </c>
      <c r="AA34" s="2">
        <v>0.23</v>
      </c>
      <c r="AB34" s="2">
        <v>0.14000000000000001</v>
      </c>
      <c r="AC34" s="2">
        <v>0.06</v>
      </c>
      <c r="AD34" s="2">
        <v>0.35</v>
      </c>
      <c r="AE34" s="2">
        <v>0.3</v>
      </c>
      <c r="AF34" s="2">
        <v>19.100000000000001</v>
      </c>
      <c r="AG34" s="2">
        <v>0.08</v>
      </c>
      <c r="AH34" s="2">
        <v>202.4</v>
      </c>
      <c r="AI34" s="2">
        <v>216.69</v>
      </c>
      <c r="AJ34" s="2">
        <v>0.99</v>
      </c>
      <c r="AK34" s="2">
        <v>0.88</v>
      </c>
      <c r="AL34" s="2">
        <v>217.2</v>
      </c>
      <c r="AM34" s="2">
        <v>0.88</v>
      </c>
      <c r="AN34" s="2">
        <v>0.49</v>
      </c>
      <c r="AO34" s="2">
        <v>4.8999999999999998E-3</v>
      </c>
      <c r="AQ34" s="15">
        <f t="shared" si="0"/>
        <v>119.3985</v>
      </c>
      <c r="AR34" s="9">
        <f t="shared" si="1"/>
        <v>1.8191183306322942</v>
      </c>
      <c r="AS34" s="9">
        <f t="shared" si="2"/>
        <v>16.008241309564191</v>
      </c>
    </row>
    <row r="35" spans="1:45" x14ac:dyDescent="0.3">
      <c r="A35" s="1" t="s">
        <v>46</v>
      </c>
      <c r="B35" s="2" t="s">
        <v>109</v>
      </c>
      <c r="C35" s="2" t="s">
        <v>44</v>
      </c>
      <c r="D35" s="2" t="s">
        <v>205</v>
      </c>
      <c r="E35" s="2">
        <v>2</v>
      </c>
      <c r="F35" s="2" t="s">
        <v>110</v>
      </c>
      <c r="G35" s="2" t="s">
        <v>47</v>
      </c>
      <c r="H35" s="2">
        <v>3.1E-2</v>
      </c>
      <c r="I35" s="2" t="s">
        <v>53</v>
      </c>
      <c r="J35" s="2">
        <v>0</v>
      </c>
      <c r="K35" s="2">
        <v>1</v>
      </c>
      <c r="L35" s="2">
        <v>4</v>
      </c>
      <c r="M35" s="2">
        <v>22</v>
      </c>
      <c r="N35" s="2">
        <v>24</v>
      </c>
      <c r="O35" s="2">
        <v>46</v>
      </c>
      <c r="P35" s="2">
        <v>5.0999999999999996</v>
      </c>
      <c r="Q35" s="2">
        <v>0.83</v>
      </c>
      <c r="R35" s="2">
        <v>7.9000000000000001E-2</v>
      </c>
      <c r="S35" s="2">
        <v>6.1</v>
      </c>
      <c r="T35" s="2">
        <v>6.5</v>
      </c>
      <c r="U35" s="2">
        <v>0.27</v>
      </c>
      <c r="V35" s="2">
        <v>15.8</v>
      </c>
      <c r="W35" s="2">
        <v>5.86</v>
      </c>
      <c r="X35" s="2">
        <v>0.41</v>
      </c>
      <c r="Y35" s="2">
        <v>5.6000000000000001E-2</v>
      </c>
      <c r="Z35" s="2">
        <v>2.99</v>
      </c>
      <c r="AA35" s="2">
        <v>0.26</v>
      </c>
      <c r="AB35" s="2">
        <v>0.09</v>
      </c>
      <c r="AC35" s="2">
        <v>0.05</v>
      </c>
      <c r="AD35" s="2">
        <v>0.79</v>
      </c>
      <c r="AE35" s="2">
        <v>0.21</v>
      </c>
      <c r="AF35" s="2">
        <v>14.1</v>
      </c>
      <c r="AG35" s="2">
        <v>0.09</v>
      </c>
      <c r="AH35" s="2">
        <v>179.3</v>
      </c>
      <c r="AI35" s="2">
        <v>176.8</v>
      </c>
      <c r="AJ35" s="2">
        <v>0.99</v>
      </c>
      <c r="AK35" s="2">
        <v>1.1200000000000001</v>
      </c>
      <c r="AL35" s="2">
        <v>176.86</v>
      </c>
      <c r="AM35" s="2">
        <v>1.1200000000000001</v>
      </c>
      <c r="AN35" s="2">
        <v>0.6</v>
      </c>
      <c r="AO35" s="2">
        <v>6.0000000000000001E-3</v>
      </c>
      <c r="AQ35" s="15">
        <f t="shared" si="0"/>
        <v>119.3985</v>
      </c>
      <c r="AR35" s="9">
        <f t="shared" si="1"/>
        <v>1.4812581397588749</v>
      </c>
      <c r="AS35" s="9">
        <f t="shared" si="2"/>
        <v>16.590091165299402</v>
      </c>
    </row>
    <row r="36" spans="1:45" s="7" customFormat="1" x14ac:dyDescent="0.3">
      <c r="A36" s="7" t="s">
        <v>46</v>
      </c>
      <c r="B36" s="6" t="s">
        <v>115</v>
      </c>
      <c r="C36" s="6" t="s">
        <v>44</v>
      </c>
      <c r="D36" s="6" t="s">
        <v>205</v>
      </c>
      <c r="E36" s="6">
        <v>3</v>
      </c>
      <c r="F36" s="6" t="s">
        <v>116</v>
      </c>
      <c r="G36" s="6" t="s">
        <v>47</v>
      </c>
      <c r="H36" s="6">
        <v>3.9E-2</v>
      </c>
      <c r="I36" s="6" t="s">
        <v>53</v>
      </c>
      <c r="J36" s="6">
        <v>0</v>
      </c>
      <c r="K36" s="6">
        <v>1</v>
      </c>
      <c r="L36" s="6">
        <v>6</v>
      </c>
      <c r="M36" s="6">
        <v>18</v>
      </c>
      <c r="N36" s="6">
        <v>29</v>
      </c>
      <c r="O36" s="6">
        <v>43</v>
      </c>
      <c r="P36" s="6">
        <v>10.1</v>
      </c>
      <c r="Q36" s="6">
        <v>1.27</v>
      </c>
      <c r="R36" s="6">
        <v>8.7999999999999995E-2</v>
      </c>
      <c r="S36" s="6">
        <v>6.4</v>
      </c>
      <c r="T36" s="6">
        <v>7.1</v>
      </c>
      <c r="U36" s="6">
        <v>0.18</v>
      </c>
      <c r="V36" s="6">
        <v>13.8</v>
      </c>
      <c r="W36" s="6">
        <v>4.7</v>
      </c>
      <c r="X36" s="6">
        <v>0.43</v>
      </c>
      <c r="Y36" s="6">
        <v>4.9000000000000002E-2</v>
      </c>
      <c r="Z36" s="6">
        <v>5.69</v>
      </c>
      <c r="AA36" s="6">
        <v>0.34</v>
      </c>
      <c r="AB36" s="6">
        <v>0.08</v>
      </c>
      <c r="AC36" s="6">
        <v>0.05</v>
      </c>
      <c r="AD36" s="6">
        <v>0.53</v>
      </c>
      <c r="AE36" s="6">
        <v>0.32</v>
      </c>
      <c r="AF36" s="6">
        <v>18</v>
      </c>
      <c r="AG36" s="6">
        <v>0.12</v>
      </c>
      <c r="AH36" s="6">
        <v>196.4</v>
      </c>
      <c r="AI36" s="6">
        <v>188.27</v>
      </c>
      <c r="AJ36" s="6">
        <v>0.99</v>
      </c>
      <c r="AK36" s="6">
        <v>1.46</v>
      </c>
      <c r="AL36" s="6">
        <v>188.49</v>
      </c>
      <c r="AM36" s="6">
        <v>1.45</v>
      </c>
      <c r="AN36" s="6">
        <v>0.7</v>
      </c>
      <c r="AO36" s="6">
        <v>7.0000000000000001E-3</v>
      </c>
      <c r="AQ36" s="16">
        <f t="shared" si="0"/>
        <v>119.3985</v>
      </c>
      <c r="AR36" s="12">
        <f t="shared" si="1"/>
        <v>1.5786630485307604</v>
      </c>
      <c r="AS36" s="12">
        <f t="shared" si="2"/>
        <v>23.048480508549105</v>
      </c>
    </row>
    <row r="37" spans="1:45" x14ac:dyDescent="0.3">
      <c r="A37" s="1" t="s">
        <v>46</v>
      </c>
      <c r="B37" s="2" t="s">
        <v>98</v>
      </c>
      <c r="C37" s="2" t="s">
        <v>44</v>
      </c>
      <c r="D37" s="2" t="s">
        <v>204</v>
      </c>
      <c r="E37" s="2">
        <v>1</v>
      </c>
      <c r="F37" s="2" t="s">
        <v>99</v>
      </c>
      <c r="G37" s="2" t="s">
        <v>47</v>
      </c>
      <c r="H37" s="2">
        <v>2.5999999999999999E-2</v>
      </c>
      <c r="I37" s="2" t="s">
        <v>48</v>
      </c>
      <c r="J37" s="2">
        <v>0</v>
      </c>
      <c r="K37" s="2">
        <v>1</v>
      </c>
      <c r="L37" s="2">
        <v>4</v>
      </c>
      <c r="M37" s="2">
        <v>6</v>
      </c>
      <c r="N37" s="2">
        <v>22</v>
      </c>
      <c r="O37" s="2">
        <v>18</v>
      </c>
      <c r="P37" s="2">
        <v>3.5</v>
      </c>
      <c r="Q37" s="2">
        <v>0.79</v>
      </c>
      <c r="R37" s="2">
        <v>3.7999999999999999E-2</v>
      </c>
      <c r="S37" s="2">
        <v>6</v>
      </c>
      <c r="T37" s="2">
        <v>6.4</v>
      </c>
      <c r="U37" s="2">
        <v>0.19</v>
      </c>
      <c r="V37" s="2">
        <v>22.9</v>
      </c>
      <c r="W37" s="2">
        <v>1.67</v>
      </c>
      <c r="X37" s="2">
        <v>0.36</v>
      </c>
      <c r="Y37" s="2">
        <v>0.04</v>
      </c>
      <c r="Z37" s="2">
        <v>2.67</v>
      </c>
      <c r="AA37" s="2">
        <v>0.2</v>
      </c>
      <c r="AB37" s="2">
        <v>0.03</v>
      </c>
      <c r="AC37" s="2">
        <v>0.02</v>
      </c>
      <c r="AD37" s="2">
        <v>0.4</v>
      </c>
      <c r="AE37" s="2">
        <v>0.18</v>
      </c>
      <c r="AF37" s="2">
        <v>16.100000000000001</v>
      </c>
      <c r="AG37" s="2">
        <v>7.0000000000000007E-2</v>
      </c>
      <c r="AH37" s="2">
        <v>177.6</v>
      </c>
      <c r="AI37" s="2">
        <v>342.89</v>
      </c>
      <c r="AJ37" s="2">
        <v>0.99</v>
      </c>
      <c r="AK37" s="2">
        <v>1.22</v>
      </c>
      <c r="AL37" s="2">
        <v>342.89</v>
      </c>
      <c r="AM37" s="2">
        <v>1.21</v>
      </c>
      <c r="AN37" s="2">
        <v>0.6</v>
      </c>
      <c r="AO37" s="2">
        <v>6.0000000000000001E-3</v>
      </c>
      <c r="AQ37" s="15">
        <f t="shared" si="0"/>
        <v>119.3985</v>
      </c>
      <c r="AR37" s="9">
        <f t="shared" si="1"/>
        <v>2.8718116224240671</v>
      </c>
      <c r="AS37" s="9">
        <f t="shared" si="2"/>
        <v>35.036101793573614</v>
      </c>
    </row>
    <row r="38" spans="1:45" x14ac:dyDescent="0.3">
      <c r="A38" s="1" t="s">
        <v>46</v>
      </c>
      <c r="B38" s="2" t="s">
        <v>104</v>
      </c>
      <c r="C38" s="2" t="s">
        <v>44</v>
      </c>
      <c r="D38" s="2" t="s">
        <v>204</v>
      </c>
      <c r="E38" s="2">
        <v>2</v>
      </c>
      <c r="F38" s="2" t="s">
        <v>105</v>
      </c>
      <c r="G38" s="2" t="s">
        <v>47</v>
      </c>
      <c r="H38" s="2">
        <v>3.7999999999999999E-2</v>
      </c>
      <c r="I38" s="2" t="s">
        <v>53</v>
      </c>
      <c r="J38" s="2">
        <v>0</v>
      </c>
      <c r="K38" s="2">
        <v>1</v>
      </c>
      <c r="L38" s="2">
        <v>9</v>
      </c>
      <c r="M38" s="2">
        <v>8</v>
      </c>
      <c r="N38" s="2">
        <v>26</v>
      </c>
      <c r="O38" s="2">
        <v>86</v>
      </c>
      <c r="P38" s="2">
        <v>9.4</v>
      </c>
      <c r="Q38" s="2">
        <v>0.61</v>
      </c>
      <c r="R38" s="2">
        <v>5.3999999999999999E-2</v>
      </c>
      <c r="S38" s="2">
        <v>4.7</v>
      </c>
      <c r="T38" s="2">
        <v>5.7</v>
      </c>
      <c r="U38" s="2">
        <v>0.22</v>
      </c>
      <c r="V38" s="2">
        <v>42.3</v>
      </c>
      <c r="W38" s="2">
        <v>0.28999999999999998</v>
      </c>
      <c r="X38" s="2">
        <v>0.28000000000000003</v>
      </c>
      <c r="Y38" s="2">
        <v>0.27800000000000002</v>
      </c>
      <c r="Z38" s="2">
        <v>0.62</v>
      </c>
      <c r="AA38" s="2">
        <v>0.15</v>
      </c>
      <c r="AB38" s="2">
        <v>0.25</v>
      </c>
      <c r="AC38" s="2">
        <v>0.14000000000000001</v>
      </c>
      <c r="AD38" s="2">
        <v>2.5299999999999998</v>
      </c>
      <c r="AE38" s="2">
        <v>0.26</v>
      </c>
      <c r="AF38" s="2">
        <v>19.399999999999999</v>
      </c>
      <c r="AG38" s="2">
        <v>0.06</v>
      </c>
      <c r="AH38" s="2">
        <v>127.7</v>
      </c>
      <c r="AI38" s="2">
        <v>193.26</v>
      </c>
      <c r="AJ38" s="2">
        <v>0.99</v>
      </c>
      <c r="AK38" s="2">
        <v>0.92</v>
      </c>
      <c r="AL38" s="2">
        <v>193.26</v>
      </c>
      <c r="AM38" s="2">
        <v>0.91</v>
      </c>
      <c r="AN38" s="2">
        <v>0.49</v>
      </c>
      <c r="AO38" s="2">
        <v>4.8999999999999998E-3</v>
      </c>
      <c r="AQ38" s="15">
        <f t="shared" si="0"/>
        <v>119.3985</v>
      </c>
      <c r="AR38" s="9">
        <f t="shared" si="1"/>
        <v>1.6186132991620497</v>
      </c>
      <c r="AS38" s="9">
        <f t="shared" si="2"/>
        <v>14.891242352290858</v>
      </c>
    </row>
    <row r="39" spans="1:45" s="7" customFormat="1" ht="15" thickBot="1" x14ac:dyDescent="0.35">
      <c r="A39" s="7" t="s">
        <v>46</v>
      </c>
      <c r="B39" s="6" t="s">
        <v>119</v>
      </c>
      <c r="C39" s="6" t="s">
        <v>44</v>
      </c>
      <c r="D39" s="6" t="s">
        <v>204</v>
      </c>
      <c r="E39" s="6">
        <v>3</v>
      </c>
      <c r="F39" s="6" t="s">
        <v>120</v>
      </c>
      <c r="G39" s="6" t="s">
        <v>47</v>
      </c>
      <c r="H39" s="6">
        <v>3.6999999999999998E-2</v>
      </c>
      <c r="I39" s="6" t="s">
        <v>48</v>
      </c>
      <c r="J39" s="2">
        <v>0</v>
      </c>
      <c r="K39" s="6">
        <v>1</v>
      </c>
      <c r="L39" s="6">
        <v>7</v>
      </c>
      <c r="M39" s="6">
        <v>12</v>
      </c>
      <c r="N39" s="6">
        <v>21</v>
      </c>
      <c r="O39" s="6">
        <v>57</v>
      </c>
      <c r="P39" s="6">
        <v>9.1999999999999993</v>
      </c>
      <c r="Q39" s="6">
        <v>0.54</v>
      </c>
      <c r="R39" s="6">
        <v>5.8000000000000003E-2</v>
      </c>
      <c r="S39" s="6">
        <v>5.9</v>
      </c>
      <c r="T39" s="6">
        <v>6.7</v>
      </c>
      <c r="U39" s="6">
        <v>0.23</v>
      </c>
      <c r="V39" s="6">
        <v>21.6</v>
      </c>
      <c r="W39" s="6">
        <v>1.37</v>
      </c>
      <c r="X39" s="6">
        <v>0.33</v>
      </c>
      <c r="Y39" s="6">
        <v>6.5000000000000002E-2</v>
      </c>
      <c r="Z39" s="6">
        <v>2.37</v>
      </c>
      <c r="AA39" s="6">
        <v>0.24</v>
      </c>
      <c r="AB39" s="6">
        <v>0.12</v>
      </c>
      <c r="AC39" s="6">
        <v>0.05</v>
      </c>
      <c r="AD39" s="6">
        <v>0.43</v>
      </c>
      <c r="AE39" s="6">
        <v>0.27</v>
      </c>
      <c r="AF39" s="6">
        <v>18.100000000000001</v>
      </c>
      <c r="AG39" s="6">
        <v>0.08</v>
      </c>
      <c r="AH39" s="6">
        <v>149.9</v>
      </c>
      <c r="AI39" s="6">
        <v>237.91</v>
      </c>
      <c r="AJ39" s="6">
        <v>0.99</v>
      </c>
      <c r="AK39" s="6">
        <v>0.7</v>
      </c>
      <c r="AL39" s="6">
        <v>238.1</v>
      </c>
      <c r="AM39" s="6">
        <v>0.7</v>
      </c>
      <c r="AN39" s="6">
        <v>0.49</v>
      </c>
      <c r="AO39" s="6">
        <v>4.8999999999999998E-3</v>
      </c>
      <c r="AQ39" s="16">
        <f t="shared" si="0"/>
        <v>119.3985</v>
      </c>
      <c r="AR39" s="12">
        <f t="shared" si="1"/>
        <v>1.9941624057253651</v>
      </c>
      <c r="AS39" s="12">
        <f t="shared" si="2"/>
        <v>13.959136840077553</v>
      </c>
    </row>
    <row r="40" spans="1:45" s="7" customFormat="1" ht="26.4" x14ac:dyDescent="0.3">
      <c r="A40" s="8"/>
      <c r="B40" s="8"/>
      <c r="C40" s="8"/>
      <c r="D40" s="8"/>
      <c r="E40" s="8"/>
      <c r="F40" s="8"/>
      <c r="G40" s="8"/>
      <c r="H40" s="8"/>
      <c r="I40" s="8"/>
      <c r="J40" s="50" t="s">
        <v>215</v>
      </c>
      <c r="K40" s="6" t="s">
        <v>208</v>
      </c>
      <c r="L40" s="10">
        <f>STDEV(L4:L6)/SQRT(3)</f>
        <v>1.7638342073763935</v>
      </c>
      <c r="M40" s="10">
        <f t="shared" ref="M40:AS40" si="3">STDEV(M4:M6)/SQRT(3)</f>
        <v>5.8594652770823155</v>
      </c>
      <c r="N40" s="10">
        <f t="shared" si="3"/>
        <v>1.763834207376394</v>
      </c>
      <c r="O40" s="10">
        <f t="shared" si="3"/>
        <v>6.3595946761129758</v>
      </c>
      <c r="P40" s="10">
        <f t="shared" si="3"/>
        <v>0.13333333333333347</v>
      </c>
      <c r="Q40" s="10">
        <f t="shared" si="3"/>
        <v>9.2616293262999208E-2</v>
      </c>
      <c r="R40" s="10">
        <f t="shared" si="3"/>
        <v>7.7674534651540053E-3</v>
      </c>
      <c r="S40" s="10">
        <f t="shared" si="3"/>
        <v>0.33829638550307389</v>
      </c>
      <c r="T40" s="10">
        <f t="shared" si="3"/>
        <v>0.21858128414340017</v>
      </c>
      <c r="U40" s="10">
        <f t="shared" si="3"/>
        <v>3.5118845842842576E-2</v>
      </c>
      <c r="V40" s="10">
        <f t="shared" si="3"/>
        <v>1.6756424970075754</v>
      </c>
      <c r="W40" s="10">
        <f t="shared" si="3"/>
        <v>0.22835158077938528</v>
      </c>
      <c r="X40" s="10">
        <f t="shared" si="3"/>
        <v>0.1209683154108271</v>
      </c>
      <c r="Y40" s="10">
        <f t="shared" si="3"/>
        <v>3.6055512754639904E-3</v>
      </c>
      <c r="Z40" s="10">
        <f t="shared" si="3"/>
        <v>0.28707335493059977</v>
      </c>
      <c r="AA40" s="10">
        <f t="shared" si="3"/>
        <v>5.7735026918962467E-3</v>
      </c>
      <c r="AB40" s="10">
        <f t="shared" si="3"/>
        <v>6.6666666666666905E-3</v>
      </c>
      <c r="AC40" s="10">
        <f t="shared" si="3"/>
        <v>5.7735026918962528E-3</v>
      </c>
      <c r="AD40" s="10">
        <f t="shared" si="3"/>
        <v>2.8480012484391779E-2</v>
      </c>
      <c r="AE40" s="10">
        <f t="shared" si="3"/>
        <v>6.6666666666666732E-3</v>
      </c>
      <c r="AF40" s="10">
        <f t="shared" si="3"/>
        <v>1.5387585183445138</v>
      </c>
      <c r="AG40" s="10">
        <f t="shared" si="3"/>
        <v>3.3333333333333366E-3</v>
      </c>
      <c r="AH40" s="10">
        <f t="shared" si="3"/>
        <v>9.6153234186086838</v>
      </c>
      <c r="AI40" s="10">
        <f t="shared" si="3"/>
        <v>11.428807656288763</v>
      </c>
      <c r="AJ40" s="10">
        <f t="shared" si="3"/>
        <v>7.8504622934188746E-17</v>
      </c>
      <c r="AK40" s="10">
        <f t="shared" si="3"/>
        <v>0.17435595774162627</v>
      </c>
      <c r="AL40" s="10">
        <f t="shared" si="3"/>
        <v>11.466498060775914</v>
      </c>
      <c r="AM40" s="10">
        <f t="shared" si="3"/>
        <v>0.17169093679567907</v>
      </c>
      <c r="AN40" s="10">
        <f t="shared" si="3"/>
        <v>3.6666666666666667E-2</v>
      </c>
      <c r="AO40" s="10">
        <f t="shared" si="3"/>
        <v>3.3333333333333338E-4</v>
      </c>
      <c r="AP40" s="10" t="e">
        <f t="shared" si="3"/>
        <v>#DIV/0!</v>
      </c>
      <c r="AQ40" s="19">
        <f t="shared" si="3"/>
        <v>0</v>
      </c>
      <c r="AR40" s="10">
        <f t="shared" si="3"/>
        <v>9.6035528593541059E-2</v>
      </c>
      <c r="AS40" s="10">
        <f t="shared" si="3"/>
        <v>1.3668628821745872</v>
      </c>
    </row>
    <row r="41" spans="1:45" s="7" customFormat="1" ht="26.4" x14ac:dyDescent="0.3">
      <c r="A41" s="8"/>
      <c r="B41" s="8"/>
      <c r="C41" s="8"/>
      <c r="D41" s="8"/>
      <c r="E41" s="8"/>
      <c r="F41" s="8"/>
      <c r="G41" s="8"/>
      <c r="H41" s="8"/>
      <c r="I41" s="8"/>
      <c r="J41" s="51"/>
      <c r="K41" s="6" t="s">
        <v>207</v>
      </c>
      <c r="L41" s="10">
        <f>STDEV(L7:L9)/SQRT(3)</f>
        <v>0.66666666666666552</v>
      </c>
      <c r="M41" s="10">
        <f t="shared" ref="M41:AS41" si="4">STDEV(M7:M9)/SQRT(3)</f>
        <v>4.7258156262526088</v>
      </c>
      <c r="N41" s="10">
        <f t="shared" si="4"/>
        <v>3.6666666666666661</v>
      </c>
      <c r="O41" s="10">
        <f t="shared" si="4"/>
        <v>15.495519065559288</v>
      </c>
      <c r="P41" s="10">
        <f t="shared" si="4"/>
        <v>0.86666666666666614</v>
      </c>
      <c r="Q41" s="10">
        <f t="shared" si="4"/>
        <v>7.0945988845975888E-2</v>
      </c>
      <c r="R41" s="10">
        <f t="shared" si="4"/>
        <v>1.0713439119992136E-2</v>
      </c>
      <c r="S41" s="10">
        <f t="shared" si="4"/>
        <v>9.9999999999999936E-2</v>
      </c>
      <c r="T41" s="10">
        <f t="shared" si="4"/>
        <v>9.9999999999999936E-2</v>
      </c>
      <c r="U41" s="10">
        <f t="shared" si="4"/>
        <v>5.666666666666665E-2</v>
      </c>
      <c r="V41" s="10">
        <f t="shared" si="4"/>
        <v>5.1336579983910591</v>
      </c>
      <c r="W41" s="10">
        <f t="shared" si="4"/>
        <v>0.20610137742814288</v>
      </c>
      <c r="X41" s="10">
        <f t="shared" si="4"/>
        <v>2.0816659994661403E-2</v>
      </c>
      <c r="Y41" s="10">
        <f t="shared" si="4"/>
        <v>1.2055427546683449E-2</v>
      </c>
      <c r="Z41" s="10">
        <f t="shared" si="4"/>
        <v>0.21797043632362442</v>
      </c>
      <c r="AA41" s="10">
        <f t="shared" si="4"/>
        <v>3.8441875315569314E-2</v>
      </c>
      <c r="AB41" s="10">
        <f t="shared" si="4"/>
        <v>2.9999999999999971E-2</v>
      </c>
      <c r="AC41" s="10">
        <f t="shared" si="4"/>
        <v>2.4037008503093274E-2</v>
      </c>
      <c r="AD41" s="10">
        <f t="shared" si="4"/>
        <v>0.17320508075688784</v>
      </c>
      <c r="AE41" s="10">
        <f t="shared" si="4"/>
        <v>1.1547005383792518E-2</v>
      </c>
      <c r="AF41" s="10">
        <f t="shared" si="4"/>
        <v>1.6374098787753533</v>
      </c>
      <c r="AG41" s="10">
        <f t="shared" si="4"/>
        <v>3.3333333333333366E-3</v>
      </c>
      <c r="AH41" s="10">
        <f t="shared" si="4"/>
        <v>30.237283828633384</v>
      </c>
      <c r="AI41" s="10">
        <f t="shared" si="4"/>
        <v>11.464393185472623</v>
      </c>
      <c r="AJ41" s="10">
        <f t="shared" si="4"/>
        <v>7.8504622934188746E-17</v>
      </c>
      <c r="AK41" s="10">
        <f t="shared" si="4"/>
        <v>9.8488578017961084E-2</v>
      </c>
      <c r="AL41" s="10">
        <f t="shared" si="4"/>
        <v>11.464393185472623</v>
      </c>
      <c r="AM41" s="10">
        <f t="shared" si="4"/>
        <v>9.8488578017961084E-2</v>
      </c>
      <c r="AN41" s="10">
        <f t="shared" si="4"/>
        <v>3.3333333333333361E-3</v>
      </c>
      <c r="AO41" s="10">
        <f t="shared" si="4"/>
        <v>3.3333333333333423E-5</v>
      </c>
      <c r="AP41" s="10" t="e">
        <f t="shared" si="4"/>
        <v>#DIV/0!</v>
      </c>
      <c r="AQ41" s="19">
        <f t="shared" si="4"/>
        <v>0</v>
      </c>
      <c r="AR41" s="10">
        <f t="shared" si="4"/>
        <v>9.6017899600687004E-2</v>
      </c>
      <c r="AS41" s="10">
        <f t="shared" si="4"/>
        <v>1.3854789256391875</v>
      </c>
    </row>
    <row r="42" spans="1:45" s="7" customFormat="1" ht="26.4" x14ac:dyDescent="0.3">
      <c r="A42" s="8"/>
      <c r="B42" s="8"/>
      <c r="C42" s="8"/>
      <c r="D42" s="8"/>
      <c r="E42" s="8"/>
      <c r="F42" s="8"/>
      <c r="G42" s="8"/>
      <c r="H42" s="8"/>
      <c r="I42" s="8"/>
      <c r="J42" s="51"/>
      <c r="K42" s="6" t="s">
        <v>203</v>
      </c>
      <c r="L42" s="10">
        <f>STDEV(L10:L12)/SQRT(3)</f>
        <v>0.33333333333333337</v>
      </c>
      <c r="M42" s="10">
        <f t="shared" ref="M42:AS42" si="5">STDEV(M10:M12)/SQRT(3)</f>
        <v>5.1747248987533423</v>
      </c>
      <c r="N42" s="10">
        <f t="shared" si="5"/>
        <v>5.4873592110514409</v>
      </c>
      <c r="O42" s="10">
        <f t="shared" si="5"/>
        <v>6.6583281184793934</v>
      </c>
      <c r="P42" s="10">
        <f t="shared" si="5"/>
        <v>0.30550504633038994</v>
      </c>
      <c r="Q42" s="10">
        <f t="shared" si="5"/>
        <v>8.9504810547316627E-2</v>
      </c>
      <c r="R42" s="10">
        <f t="shared" si="5"/>
        <v>6.3595946761129769E-3</v>
      </c>
      <c r="S42" s="10">
        <f t="shared" si="5"/>
        <v>0.1452966314513558</v>
      </c>
      <c r="T42" s="10">
        <f t="shared" si="5"/>
        <v>0.23333333333333328</v>
      </c>
      <c r="U42" s="10">
        <f t="shared" si="5"/>
        <v>4.8074017006186576E-2</v>
      </c>
      <c r="V42" s="10">
        <f t="shared" si="5"/>
        <v>2.0647840887931408</v>
      </c>
      <c r="W42" s="10">
        <f t="shared" si="5"/>
        <v>0.15235193176035217</v>
      </c>
      <c r="X42" s="10">
        <f t="shared" si="5"/>
        <v>8.2124566631699106E-2</v>
      </c>
      <c r="Y42" s="10">
        <f t="shared" si="5"/>
        <v>1.0503967504392496E-2</v>
      </c>
      <c r="Z42" s="10">
        <f t="shared" si="5"/>
        <v>0.34901448553191811</v>
      </c>
      <c r="AA42" s="10">
        <f t="shared" si="5"/>
        <v>4.6666666666666676E-2</v>
      </c>
      <c r="AB42" s="10">
        <f t="shared" si="5"/>
        <v>1.8559214542766746E-2</v>
      </c>
      <c r="AC42" s="10">
        <f t="shared" si="5"/>
        <v>9.9999999999999985E-3</v>
      </c>
      <c r="AD42" s="10">
        <f t="shared" si="5"/>
        <v>4.910306620885424E-2</v>
      </c>
      <c r="AE42" s="10">
        <f t="shared" si="5"/>
        <v>1.8559214542766964E-2</v>
      </c>
      <c r="AF42" s="10">
        <f t="shared" si="5"/>
        <v>0.62271805640898004</v>
      </c>
      <c r="AG42" s="10">
        <f t="shared" si="5"/>
        <v>8.8191710368819426E-3</v>
      </c>
      <c r="AH42" s="10">
        <f t="shared" si="5"/>
        <v>25.905361950333251</v>
      </c>
      <c r="AI42" s="10">
        <f t="shared" si="5"/>
        <v>17.82635907238982</v>
      </c>
      <c r="AJ42" s="10">
        <f t="shared" si="5"/>
        <v>7.8504622934188746E-17</v>
      </c>
      <c r="AK42" s="10">
        <f t="shared" si="5"/>
        <v>0.17457885833564613</v>
      </c>
      <c r="AL42" s="10">
        <f t="shared" si="5"/>
        <v>17.82635907238982</v>
      </c>
      <c r="AM42" s="10">
        <f t="shared" si="5"/>
        <v>0.17139946842909884</v>
      </c>
      <c r="AN42" s="10">
        <f t="shared" si="5"/>
        <v>8.819171036881987E-2</v>
      </c>
      <c r="AO42" s="10">
        <f t="shared" si="5"/>
        <v>8.8191710368819699E-4</v>
      </c>
      <c r="AP42" s="10" t="e">
        <f t="shared" si="5"/>
        <v>#DIV/0!</v>
      </c>
      <c r="AQ42" s="19">
        <f t="shared" si="5"/>
        <v>0</v>
      </c>
      <c r="AR42" s="10">
        <f t="shared" si="5"/>
        <v>0.14930136536380217</v>
      </c>
      <c r="AS42" s="10">
        <f t="shared" si="5"/>
        <v>0.57749001302395953</v>
      </c>
    </row>
    <row r="43" spans="1:45" s="7" customFormat="1" ht="26.4" x14ac:dyDescent="0.3">
      <c r="A43" s="8"/>
      <c r="B43" s="8"/>
      <c r="C43" s="8"/>
      <c r="D43" s="8"/>
      <c r="E43" s="8"/>
      <c r="F43" s="8"/>
      <c r="G43" s="8"/>
      <c r="H43" s="8"/>
      <c r="I43" s="8"/>
      <c r="J43" s="51"/>
      <c r="K43" s="6" t="s">
        <v>202</v>
      </c>
      <c r="L43" s="10">
        <f>STDEV(L13:L15)/SQRT(3)</f>
        <v>0</v>
      </c>
      <c r="M43" s="10">
        <f t="shared" ref="M43:AS43" si="6">STDEV(M13:M15)/SQRT(3)</f>
        <v>1.2018504251546605</v>
      </c>
      <c r="N43" s="10">
        <f t="shared" si="6"/>
        <v>2.8867513459481291</v>
      </c>
      <c r="O43" s="10">
        <f t="shared" si="6"/>
        <v>12.810585900383753</v>
      </c>
      <c r="P43" s="10">
        <f t="shared" si="6"/>
        <v>0.18559214542766744</v>
      </c>
      <c r="Q43" s="10">
        <f t="shared" si="6"/>
        <v>9.2616293262998597E-2</v>
      </c>
      <c r="R43" s="10">
        <f t="shared" si="6"/>
        <v>1.5275252316519481E-3</v>
      </c>
      <c r="S43" s="10">
        <f t="shared" si="6"/>
        <v>0.23333333333333328</v>
      </c>
      <c r="T43" s="10">
        <f t="shared" si="6"/>
        <v>8.8191710368819662E-2</v>
      </c>
      <c r="U43" s="10">
        <f t="shared" si="6"/>
        <v>1.855921454276678E-2</v>
      </c>
      <c r="V43" s="10">
        <f t="shared" si="6"/>
        <v>4.3108390521258455</v>
      </c>
      <c r="W43" s="10">
        <f t="shared" si="6"/>
        <v>8.9504810547317473E-2</v>
      </c>
      <c r="X43" s="10">
        <f t="shared" si="6"/>
        <v>3.4801021696368582E-2</v>
      </c>
      <c r="Y43" s="10">
        <f t="shared" si="6"/>
        <v>3.0265491900843114E-2</v>
      </c>
      <c r="Z43" s="10">
        <f t="shared" si="6"/>
        <v>0.26995884460001984</v>
      </c>
      <c r="AA43" s="10">
        <f t="shared" si="6"/>
        <v>3.4641016151377477E-2</v>
      </c>
      <c r="AB43" s="10">
        <f t="shared" si="6"/>
        <v>3.5276684147527868E-2</v>
      </c>
      <c r="AC43" s="10">
        <f t="shared" si="6"/>
        <v>8.8191710368820085E-3</v>
      </c>
      <c r="AD43" s="10">
        <f t="shared" si="6"/>
        <v>0.2973774257292125</v>
      </c>
      <c r="AE43" s="10">
        <f t="shared" si="6"/>
        <v>1.5275252316519458E-2</v>
      </c>
      <c r="AF43" s="10">
        <f t="shared" si="6"/>
        <v>2.0577765778734194</v>
      </c>
      <c r="AG43" s="10">
        <f t="shared" si="6"/>
        <v>3.3333333333333366E-3</v>
      </c>
      <c r="AH43" s="10">
        <f t="shared" si="6"/>
        <v>18.86905167492824</v>
      </c>
      <c r="AI43" s="10">
        <f t="shared" si="6"/>
        <v>9.6723494790275417</v>
      </c>
      <c r="AJ43" s="10">
        <f t="shared" si="6"/>
        <v>7.8504622934188746E-17</v>
      </c>
      <c r="AK43" s="10">
        <f t="shared" si="6"/>
        <v>0.21594752448993981</v>
      </c>
      <c r="AL43" s="10">
        <f t="shared" si="6"/>
        <v>9.7031203457673563</v>
      </c>
      <c r="AM43" s="10">
        <f t="shared" si="6"/>
        <v>0.21457969252574804</v>
      </c>
      <c r="AN43" s="10">
        <f t="shared" si="6"/>
        <v>3.5118845842842458E-2</v>
      </c>
      <c r="AO43" s="10">
        <f t="shared" si="6"/>
        <v>3.5118845842842472E-4</v>
      </c>
      <c r="AP43" s="10" t="e">
        <f t="shared" si="6"/>
        <v>#DIV/0!</v>
      </c>
      <c r="AQ43" s="19">
        <f t="shared" si="6"/>
        <v>0</v>
      </c>
      <c r="AR43" s="10">
        <f t="shared" si="6"/>
        <v>8.1266685475674769E-2</v>
      </c>
      <c r="AS43" s="10">
        <f t="shared" si="6"/>
        <v>3.6075878693150027</v>
      </c>
    </row>
    <row r="44" spans="1:45" s="7" customFormat="1" ht="26.4" x14ac:dyDescent="0.3">
      <c r="A44" s="8"/>
      <c r="B44" s="8"/>
      <c r="C44" s="8"/>
      <c r="D44" s="8"/>
      <c r="E44" s="8"/>
      <c r="F44" s="8"/>
      <c r="G44" s="8"/>
      <c r="H44" s="8"/>
      <c r="I44" s="8"/>
      <c r="J44" s="51"/>
      <c r="K44" s="6" t="s">
        <v>206</v>
      </c>
      <c r="L44" s="10">
        <f>STDEV(L16:L18)/SQRT(3)</f>
        <v>0.88191710368819731</v>
      </c>
      <c r="M44" s="10">
        <f t="shared" ref="M44:AS44" si="7">STDEV(M16:M18)/SQRT(3)</f>
        <v>2.9627314724385285</v>
      </c>
      <c r="N44" s="10">
        <f t="shared" si="7"/>
        <v>5.044248650140517</v>
      </c>
      <c r="O44" s="10">
        <f t="shared" si="7"/>
        <v>46.239713570816065</v>
      </c>
      <c r="P44" s="10">
        <f t="shared" si="7"/>
        <v>1.4193112570695852</v>
      </c>
      <c r="Q44" s="10">
        <f t="shared" si="7"/>
        <v>6.3595946761129701E-2</v>
      </c>
      <c r="R44" s="10">
        <f t="shared" si="7"/>
        <v>2.5366206741340817E-2</v>
      </c>
      <c r="S44" s="10">
        <f t="shared" si="7"/>
        <v>0.23333333333333356</v>
      </c>
      <c r="T44" s="10">
        <f t="shared" si="7"/>
        <v>0.3756475889861548</v>
      </c>
      <c r="U44" s="10">
        <f t="shared" si="7"/>
        <v>3.9299420408505391E-2</v>
      </c>
      <c r="V44" s="10">
        <f t="shared" si="7"/>
        <v>1.3617798810543664</v>
      </c>
      <c r="W44" s="10">
        <f t="shared" si="7"/>
        <v>0.16179548132682153</v>
      </c>
      <c r="X44" s="10">
        <f t="shared" si="7"/>
        <v>0.2200252510761235</v>
      </c>
      <c r="Y44" s="10">
        <f t="shared" si="7"/>
        <v>4.3716256828679823E-3</v>
      </c>
      <c r="Z44" s="10">
        <f t="shared" si="7"/>
        <v>0.27551971093029093</v>
      </c>
      <c r="AA44" s="10">
        <f t="shared" si="7"/>
        <v>9.2074848779553978E-2</v>
      </c>
      <c r="AB44" s="10">
        <f t="shared" si="7"/>
        <v>0.14333333333333334</v>
      </c>
      <c r="AC44" s="10">
        <f t="shared" si="7"/>
        <v>6.6916199666282455E-2</v>
      </c>
      <c r="AD44" s="10">
        <f t="shared" si="7"/>
        <v>7.7531355664086754E-2</v>
      </c>
      <c r="AE44" s="10">
        <f t="shared" si="7"/>
        <v>4.4095855184409831E-2</v>
      </c>
      <c r="AF44" s="10">
        <f t="shared" si="7"/>
        <v>2.0341528403189737</v>
      </c>
      <c r="AG44" s="10">
        <f t="shared" si="7"/>
        <v>3.3333333333333318E-3</v>
      </c>
      <c r="AH44" s="10">
        <f t="shared" si="7"/>
        <v>24.147624681897248</v>
      </c>
      <c r="AI44" s="10">
        <f t="shared" si="7"/>
        <v>1.241625278952283</v>
      </c>
      <c r="AJ44" s="10">
        <f t="shared" si="7"/>
        <v>7.8504622934188746E-17</v>
      </c>
      <c r="AK44" s="10">
        <f t="shared" si="7"/>
        <v>0.14881009523699812</v>
      </c>
      <c r="AL44" s="10">
        <f t="shared" si="7"/>
        <v>1.1944175707571161</v>
      </c>
      <c r="AM44" s="10">
        <f t="shared" si="7"/>
        <v>0.14881009523699812</v>
      </c>
      <c r="AN44" s="10">
        <f t="shared" si="7"/>
        <v>7.8504622934188746E-17</v>
      </c>
      <c r="AO44" s="10">
        <f t="shared" si="7"/>
        <v>0</v>
      </c>
      <c r="AP44" s="10" t="e">
        <f t="shared" si="7"/>
        <v>#DIV/0!</v>
      </c>
      <c r="AQ44" s="19">
        <f t="shared" si="7"/>
        <v>0</v>
      </c>
      <c r="AR44" s="10">
        <f t="shared" si="7"/>
        <v>1.0003622916176602E-2</v>
      </c>
      <c r="AS44" s="10">
        <f t="shared" si="7"/>
        <v>2.6880729456723724</v>
      </c>
    </row>
    <row r="45" spans="1:45" s="7" customFormat="1" ht="26.4" x14ac:dyDescent="0.3">
      <c r="A45" s="8"/>
      <c r="B45" s="8"/>
      <c r="C45" s="8"/>
      <c r="D45" s="8"/>
      <c r="E45" s="8"/>
      <c r="F45" s="8"/>
      <c r="G45" s="8"/>
      <c r="H45" s="8"/>
      <c r="I45" s="8"/>
      <c r="J45" s="51"/>
      <c r="K45" s="6" t="s">
        <v>198</v>
      </c>
      <c r="L45" s="10">
        <f>STDEV(L19:L21)/SQRT(3)</f>
        <v>1.1547005383792517</v>
      </c>
      <c r="M45" s="10">
        <f t="shared" ref="M45:AS45" si="8">STDEV(M19:M21)/SQRT(3)</f>
        <v>3.3829638550307393</v>
      </c>
      <c r="N45" s="10">
        <f t="shared" si="8"/>
        <v>2.603416558635554</v>
      </c>
      <c r="O45" s="10">
        <f t="shared" si="8"/>
        <v>14.678025904202672</v>
      </c>
      <c r="P45" s="10">
        <f t="shared" si="8"/>
        <v>1.934195210187202</v>
      </c>
      <c r="Q45" s="10">
        <f t="shared" si="8"/>
        <v>6.5659052011974084E-2</v>
      </c>
      <c r="R45" s="10">
        <f t="shared" si="8"/>
        <v>1.7342946052438094E-2</v>
      </c>
      <c r="S45" s="10">
        <f t="shared" si="8"/>
        <v>8.8191710368819606E-2</v>
      </c>
      <c r="T45" s="10">
        <f t="shared" si="8"/>
        <v>5.773502691896263E-2</v>
      </c>
      <c r="U45" s="10">
        <f t="shared" si="8"/>
        <v>1.7638342073764017E-2</v>
      </c>
      <c r="V45" s="10">
        <f t="shared" si="8"/>
        <v>4.3821608064211173</v>
      </c>
      <c r="W45" s="10">
        <f t="shared" si="8"/>
        <v>0.89937632711661764</v>
      </c>
      <c r="X45" s="10">
        <f t="shared" si="8"/>
        <v>4.096068575814836E-2</v>
      </c>
      <c r="Y45" s="10">
        <f t="shared" si="8"/>
        <v>1.9099156467702411E-2</v>
      </c>
      <c r="Z45" s="10">
        <f t="shared" si="8"/>
        <v>0.36043183975768733</v>
      </c>
      <c r="AA45" s="10">
        <f t="shared" si="8"/>
        <v>2.8480012484391748E-2</v>
      </c>
      <c r="AB45" s="10">
        <f t="shared" si="8"/>
        <v>4.9999999999999982E-2</v>
      </c>
      <c r="AC45" s="10">
        <f t="shared" si="8"/>
        <v>2.185812841433999E-2</v>
      </c>
      <c r="AD45" s="10">
        <f t="shared" si="8"/>
        <v>0.24182178929488107</v>
      </c>
      <c r="AE45" s="10">
        <f t="shared" si="8"/>
        <v>8.8191710368819703E-3</v>
      </c>
      <c r="AF45" s="10">
        <f t="shared" si="8"/>
        <v>2.0496612186190912</v>
      </c>
      <c r="AG45" s="10">
        <f t="shared" si="8"/>
        <v>3.3333333333333366E-3</v>
      </c>
      <c r="AH45" s="10">
        <f t="shared" si="8"/>
        <v>5.9476419230182733</v>
      </c>
      <c r="AI45" s="10">
        <f t="shared" si="8"/>
        <v>13.439713951982428</v>
      </c>
      <c r="AJ45" s="10">
        <f t="shared" si="8"/>
        <v>7.8504622934188746E-17</v>
      </c>
      <c r="AK45" s="10">
        <f t="shared" si="8"/>
        <v>0.11464922347946527</v>
      </c>
      <c r="AL45" s="10">
        <f t="shared" si="8"/>
        <v>13.439713951982428</v>
      </c>
      <c r="AM45" s="10">
        <f t="shared" si="8"/>
        <v>0.11464922347946559</v>
      </c>
      <c r="AN45" s="10">
        <f t="shared" si="8"/>
        <v>3.6666666666666667E-2</v>
      </c>
      <c r="AO45" s="10">
        <f t="shared" si="8"/>
        <v>3.6666666666666678E-4</v>
      </c>
      <c r="AP45" s="10" t="e">
        <f t="shared" si="8"/>
        <v>#DIV/0!</v>
      </c>
      <c r="AQ45" s="19">
        <f t="shared" si="8"/>
        <v>0</v>
      </c>
      <c r="AR45" s="10">
        <f t="shared" si="8"/>
        <v>0.1125618324516843</v>
      </c>
      <c r="AS45" s="10">
        <f t="shared" si="8"/>
        <v>2.3091072023638888</v>
      </c>
    </row>
    <row r="46" spans="1:45" s="7" customFormat="1" ht="39.6" x14ac:dyDescent="0.3">
      <c r="A46" s="8"/>
      <c r="B46" s="8"/>
      <c r="C46" s="8"/>
      <c r="D46" s="8"/>
      <c r="E46" s="8"/>
      <c r="F46" s="8"/>
      <c r="G46" s="8"/>
      <c r="H46" s="8"/>
      <c r="I46" s="8"/>
      <c r="J46" s="51"/>
      <c r="K46" s="6" t="s">
        <v>201</v>
      </c>
      <c r="L46" s="10">
        <f>STDEV(L22:L24)/SQRT(3)</f>
        <v>0.33333333333333337</v>
      </c>
      <c r="M46" s="10">
        <f t="shared" ref="M46:AS46" si="9">STDEV(M22:M24)/SQRT(3)</f>
        <v>4.3333333333333339</v>
      </c>
      <c r="N46" s="10">
        <f t="shared" si="9"/>
        <v>7.8598840817010629</v>
      </c>
      <c r="O46" s="10">
        <f t="shared" si="9"/>
        <v>14.525839046333951</v>
      </c>
      <c r="P46" s="10">
        <f t="shared" si="9"/>
        <v>0.45092497528229186</v>
      </c>
      <c r="Q46" s="10">
        <f t="shared" si="9"/>
        <v>7.8102496759067455E-2</v>
      </c>
      <c r="R46" s="10">
        <f t="shared" si="9"/>
        <v>1.4333333333333344E-2</v>
      </c>
      <c r="S46" s="10">
        <f t="shared" si="9"/>
        <v>9.9999999999999936E-2</v>
      </c>
      <c r="T46" s="10">
        <f t="shared" si="9"/>
        <v>3.3333333333333215E-2</v>
      </c>
      <c r="U46" s="10">
        <f t="shared" si="9"/>
        <v>1.4529663145135586E-2</v>
      </c>
      <c r="V46" s="10">
        <f t="shared" si="9"/>
        <v>3.1338652030856631</v>
      </c>
      <c r="W46" s="10">
        <f t="shared" si="9"/>
        <v>0.21372360135880503</v>
      </c>
      <c r="X46" s="10">
        <f t="shared" si="9"/>
        <v>0.16374098787753497</v>
      </c>
      <c r="Y46" s="10">
        <f t="shared" si="9"/>
        <v>6.936217348894943E-3</v>
      </c>
      <c r="Z46" s="10">
        <f t="shared" si="9"/>
        <v>9.3867518935524863E-2</v>
      </c>
      <c r="AA46" s="10">
        <f t="shared" si="9"/>
        <v>3.4641016151377511E-2</v>
      </c>
      <c r="AB46" s="10">
        <f t="shared" si="9"/>
        <v>3.5118845842842458E-2</v>
      </c>
      <c r="AC46" s="10">
        <f t="shared" si="9"/>
        <v>3.5118845842842472E-2</v>
      </c>
      <c r="AD46" s="10">
        <f t="shared" si="9"/>
        <v>5.2915026221291871E-2</v>
      </c>
      <c r="AE46" s="10">
        <f t="shared" si="9"/>
        <v>8.8191710368819773E-3</v>
      </c>
      <c r="AF46" s="10">
        <f t="shared" si="9"/>
        <v>0.85049005481153861</v>
      </c>
      <c r="AG46" s="10">
        <f t="shared" si="9"/>
        <v>3.3333333333333318E-3</v>
      </c>
      <c r="AH46" s="10">
        <f t="shared" si="9"/>
        <v>25.79851416910147</v>
      </c>
      <c r="AI46" s="10">
        <f t="shared" si="9"/>
        <v>13.859957912393899</v>
      </c>
      <c r="AJ46" s="10">
        <f t="shared" si="9"/>
        <v>7.8504622934188746E-17</v>
      </c>
      <c r="AK46" s="10">
        <f t="shared" si="9"/>
        <v>0.14495209936772493</v>
      </c>
      <c r="AL46" s="10">
        <f t="shared" si="9"/>
        <v>13.859957912393899</v>
      </c>
      <c r="AM46" s="10">
        <f t="shared" si="9"/>
        <v>0.14495209936772596</v>
      </c>
      <c r="AN46" s="10">
        <f t="shared" si="9"/>
        <v>3.3333333333333326E-2</v>
      </c>
      <c r="AO46" s="10">
        <f t="shared" si="9"/>
        <v>3.3333333333333338E-4</v>
      </c>
      <c r="AP46" s="10" t="e">
        <f t="shared" si="9"/>
        <v>#DIV/0!</v>
      </c>
      <c r="AQ46" s="19">
        <f t="shared" si="9"/>
        <v>0</v>
      </c>
      <c r="AR46" s="10">
        <f t="shared" si="9"/>
        <v>0.11608150782793722</v>
      </c>
      <c r="AS46" s="10">
        <f t="shared" si="9"/>
        <v>0.68454708233176975</v>
      </c>
    </row>
    <row r="47" spans="1:45" s="7" customFormat="1" ht="26.4" x14ac:dyDescent="0.3">
      <c r="A47" s="8"/>
      <c r="B47" s="8"/>
      <c r="C47" s="8"/>
      <c r="D47" s="8"/>
      <c r="E47" s="8"/>
      <c r="F47" s="8"/>
      <c r="G47" s="8"/>
      <c r="H47" s="8"/>
      <c r="I47" s="8"/>
      <c r="J47" s="51"/>
      <c r="K47" s="6" t="s">
        <v>200</v>
      </c>
      <c r="L47" s="10">
        <f>STDEV(L25:L27)/SQRT(3)</f>
        <v>2</v>
      </c>
      <c r="M47" s="10">
        <f t="shared" ref="M47:AS47" si="10">STDEV(M25:M27)/SQRT(3)</f>
        <v>5.0332229568471671</v>
      </c>
      <c r="N47" s="10">
        <f t="shared" si="10"/>
        <v>3.5276684147527844</v>
      </c>
      <c r="O47" s="10">
        <f t="shared" si="10"/>
        <v>19.731531449264988</v>
      </c>
      <c r="P47" s="10">
        <f t="shared" si="10"/>
        <v>0.1333333333333333</v>
      </c>
      <c r="Q47" s="10">
        <f t="shared" si="10"/>
        <v>6.3595946761129993E-2</v>
      </c>
      <c r="R47" s="10">
        <f t="shared" si="10"/>
        <v>9.0737717258774792E-3</v>
      </c>
      <c r="S47" s="10">
        <f t="shared" si="10"/>
        <v>0.49777281743559992</v>
      </c>
      <c r="T47" s="10">
        <f t="shared" si="10"/>
        <v>0.3844187531556934</v>
      </c>
      <c r="U47" s="10">
        <f t="shared" si="10"/>
        <v>3.6055512754639897E-2</v>
      </c>
      <c r="V47" s="10">
        <f t="shared" si="10"/>
        <v>9.0362848806599896</v>
      </c>
      <c r="W47" s="10">
        <f t="shared" si="10"/>
        <v>0.33045423283716635</v>
      </c>
      <c r="X47" s="10">
        <f t="shared" si="10"/>
        <v>0.43485629810317816</v>
      </c>
      <c r="Y47" s="10">
        <f t="shared" si="10"/>
        <v>5.0807917143339418E-2</v>
      </c>
      <c r="Z47" s="10">
        <f t="shared" si="10"/>
        <v>0.92309262807152737</v>
      </c>
      <c r="AA47" s="10">
        <f t="shared" si="10"/>
        <v>5.5075705472861058E-2</v>
      </c>
      <c r="AB47" s="10">
        <f t="shared" si="10"/>
        <v>4.9328828623162471E-2</v>
      </c>
      <c r="AC47" s="10">
        <f t="shared" si="10"/>
        <v>9.9999999999999985E-3</v>
      </c>
      <c r="AD47" s="10">
        <f t="shared" si="10"/>
        <v>0.78850068695806053</v>
      </c>
      <c r="AE47" s="10">
        <f t="shared" si="10"/>
        <v>1.2018504251546634E-2</v>
      </c>
      <c r="AF47" s="10">
        <f t="shared" si="10"/>
        <v>1.9427929494530396</v>
      </c>
      <c r="AG47" s="10">
        <f t="shared" si="10"/>
        <v>5.7735026918962146E-3</v>
      </c>
      <c r="AH47" s="10">
        <f t="shared" si="10"/>
        <v>26.729031241537854</v>
      </c>
      <c r="AI47" s="10">
        <f t="shared" si="10"/>
        <v>37.255087050107882</v>
      </c>
      <c r="AJ47" s="10">
        <f t="shared" si="10"/>
        <v>7.8504622934188746E-17</v>
      </c>
      <c r="AK47" s="10">
        <f t="shared" si="10"/>
        <v>0.11170397386744041</v>
      </c>
      <c r="AL47" s="10">
        <f t="shared" si="10"/>
        <v>37.255087050107882</v>
      </c>
      <c r="AM47" s="10">
        <f t="shared" si="10"/>
        <v>0.11503622617824942</v>
      </c>
      <c r="AN47" s="10">
        <f t="shared" si="10"/>
        <v>3.5118845842842458E-2</v>
      </c>
      <c r="AO47" s="10">
        <f t="shared" si="10"/>
        <v>3.3333333333333338E-4</v>
      </c>
      <c r="AP47" s="10" t="e">
        <f t="shared" si="10"/>
        <v>#DIV/0!</v>
      </c>
      <c r="AQ47" s="19">
        <f t="shared" si="10"/>
        <v>0</v>
      </c>
      <c r="AR47" s="10">
        <f t="shared" si="10"/>
        <v>0.3120230744113856</v>
      </c>
      <c r="AS47" s="10">
        <f t="shared" si="10"/>
        <v>4.6567485408236307</v>
      </c>
    </row>
    <row r="48" spans="1:45" s="7" customFormat="1" ht="39.6" x14ac:dyDescent="0.3">
      <c r="A48" s="8"/>
      <c r="B48" s="8"/>
      <c r="C48" s="8"/>
      <c r="D48" s="8"/>
      <c r="E48" s="8"/>
      <c r="F48" s="8"/>
      <c r="G48" s="8"/>
      <c r="H48" s="8"/>
      <c r="I48" s="8"/>
      <c r="J48" s="51"/>
      <c r="K48" s="6" t="s">
        <v>210</v>
      </c>
      <c r="L48" s="10">
        <f>STDEV(L28:L30)/SQRT(3)</f>
        <v>1.2018504251546636</v>
      </c>
      <c r="M48" s="10">
        <f t="shared" ref="M48:AS48" si="11">STDEV(M28:M30)/SQRT(3)</f>
        <v>4.9777281743560255</v>
      </c>
      <c r="N48" s="10">
        <f t="shared" si="11"/>
        <v>6.5064070986477116</v>
      </c>
      <c r="O48" s="10">
        <f t="shared" si="11"/>
        <v>2.666666666666667</v>
      </c>
      <c r="P48" s="10">
        <f t="shared" si="11"/>
        <v>0.69999999999999984</v>
      </c>
      <c r="Q48" s="10">
        <f t="shared" si="11"/>
        <v>1.7638342073763955E-2</v>
      </c>
      <c r="R48" s="10">
        <f t="shared" si="11"/>
        <v>1.150362261782493E-2</v>
      </c>
      <c r="S48" s="10">
        <f t="shared" si="11"/>
        <v>0.13333333333333347</v>
      </c>
      <c r="T48" s="10">
        <f t="shared" si="11"/>
        <v>0.17638342073763932</v>
      </c>
      <c r="U48" s="10">
        <f t="shared" si="11"/>
        <v>4.4845413490245761E-2</v>
      </c>
      <c r="V48" s="10">
        <f t="shared" si="11"/>
        <v>1.865773595887537</v>
      </c>
      <c r="W48" s="10">
        <f t="shared" si="11"/>
        <v>1.4588465763517884</v>
      </c>
      <c r="X48" s="10">
        <f t="shared" si="11"/>
        <v>0.11289129481250734</v>
      </c>
      <c r="Y48" s="10">
        <f t="shared" si="11"/>
        <v>1.3220354676701294E-2</v>
      </c>
      <c r="Z48" s="10">
        <f t="shared" si="11"/>
        <v>0.49444694131704287</v>
      </c>
      <c r="AA48" s="10">
        <f t="shared" si="11"/>
        <v>4.6666666666666676E-2</v>
      </c>
      <c r="AB48" s="10">
        <f t="shared" si="11"/>
        <v>8.8191710368819756E-3</v>
      </c>
      <c r="AC48" s="10">
        <f t="shared" si="11"/>
        <v>5.7735026918962649E-3</v>
      </c>
      <c r="AD48" s="10">
        <f t="shared" si="11"/>
        <v>0.10651030205780301</v>
      </c>
      <c r="AE48" s="10">
        <f t="shared" si="11"/>
        <v>3.3333333333333361E-3</v>
      </c>
      <c r="AF48" s="10">
        <f t="shared" si="11"/>
        <v>1.3775985546514613</v>
      </c>
      <c r="AG48" s="10">
        <f t="shared" si="11"/>
        <v>9.8130778667735933E-18</v>
      </c>
      <c r="AH48" s="10">
        <f t="shared" si="11"/>
        <v>57.285144477235761</v>
      </c>
      <c r="AI48" s="10">
        <f t="shared" si="11"/>
        <v>23.761804317947782</v>
      </c>
      <c r="AJ48" s="10">
        <f t="shared" si="11"/>
        <v>7.8504622934188746E-17</v>
      </c>
      <c r="AK48" s="10">
        <f t="shared" si="11"/>
        <v>6.6666666666666652E-2</v>
      </c>
      <c r="AL48" s="10">
        <f t="shared" si="11"/>
        <v>23.775842782118108</v>
      </c>
      <c r="AM48" s="10">
        <f t="shared" si="11"/>
        <v>6.5064070986477096E-2</v>
      </c>
      <c r="AN48" s="10">
        <f t="shared" si="11"/>
        <v>3.5118845842842458E-2</v>
      </c>
      <c r="AO48" s="10">
        <f t="shared" si="11"/>
        <v>3.3333333333333338E-4</v>
      </c>
      <c r="AP48" s="10" t="e">
        <f t="shared" si="11"/>
        <v>#DIV/0!</v>
      </c>
      <c r="AQ48" s="19">
        <f t="shared" si="11"/>
        <v>0</v>
      </c>
      <c r="AR48" s="10">
        <f t="shared" si="11"/>
        <v>0.19913016312699267</v>
      </c>
      <c r="AS48" s="10">
        <f t="shared" si="11"/>
        <v>1.4174606447904041</v>
      </c>
    </row>
    <row r="49" spans="1:45" s="7" customFormat="1" ht="39.6" x14ac:dyDescent="0.3">
      <c r="A49" s="8"/>
      <c r="B49" s="8"/>
      <c r="C49" s="8"/>
      <c r="D49" s="8"/>
      <c r="E49" s="8"/>
      <c r="F49" s="8"/>
      <c r="G49" s="8"/>
      <c r="H49" s="8"/>
      <c r="I49" s="8"/>
      <c r="J49" s="51"/>
      <c r="K49" s="6" t="s">
        <v>209</v>
      </c>
      <c r="L49" s="10">
        <f>STDEV(L31:L33)/SQRT(3)</f>
        <v>1.6666666666666665</v>
      </c>
      <c r="M49" s="10">
        <f t="shared" ref="M49:AS49" si="12">STDEV(M31:M33)/SQRT(3)</f>
        <v>4.9103066208854118</v>
      </c>
      <c r="N49" s="10">
        <f t="shared" si="12"/>
        <v>3.333333333333333</v>
      </c>
      <c r="O49" s="10">
        <f t="shared" si="12"/>
        <v>4.5092497528228943</v>
      </c>
      <c r="P49" s="10">
        <f t="shared" si="12"/>
        <v>0.33829638550307412</v>
      </c>
      <c r="Q49" s="10">
        <f t="shared" si="12"/>
        <v>9.451631252505216E-2</v>
      </c>
      <c r="R49" s="10">
        <f t="shared" si="12"/>
        <v>4.3716256828680317E-3</v>
      </c>
      <c r="S49" s="10">
        <f t="shared" si="12"/>
        <v>0.17638342073763955</v>
      </c>
      <c r="T49" s="10">
        <f t="shared" si="12"/>
        <v>0.17638342073763932</v>
      </c>
      <c r="U49" s="10">
        <f t="shared" si="12"/>
        <v>5.666666666666665E-2</v>
      </c>
      <c r="V49" s="10">
        <f t="shared" si="12"/>
        <v>11.359919796273996</v>
      </c>
      <c r="W49" s="10">
        <f t="shared" si="12"/>
        <v>0.43701004310859698</v>
      </c>
      <c r="X49" s="10">
        <f t="shared" si="12"/>
        <v>0.13860415257527869</v>
      </c>
      <c r="Y49" s="10">
        <f t="shared" si="12"/>
        <v>5.8642987645582997E-2</v>
      </c>
      <c r="Z49" s="10">
        <f t="shared" si="12"/>
        <v>0.57808111695312969</v>
      </c>
      <c r="AA49" s="10">
        <f t="shared" si="12"/>
        <v>3.8441875315569314E-2</v>
      </c>
      <c r="AB49" s="10">
        <f t="shared" si="12"/>
        <v>1.2018504251546595E-2</v>
      </c>
      <c r="AC49" s="10">
        <f t="shared" si="12"/>
        <v>8.8191710368819582E-3</v>
      </c>
      <c r="AD49" s="10">
        <f t="shared" si="12"/>
        <v>1.4437951532140718</v>
      </c>
      <c r="AE49" s="10">
        <f t="shared" si="12"/>
        <v>8.8191710368819686E-3</v>
      </c>
      <c r="AF49" s="10">
        <f t="shared" si="12"/>
        <v>1.709775813764292</v>
      </c>
      <c r="AG49" s="10">
        <f t="shared" si="12"/>
        <v>9.9999999999999933E-3</v>
      </c>
      <c r="AH49" s="10">
        <f t="shared" si="12"/>
        <v>35.16823061293308</v>
      </c>
      <c r="AI49" s="10">
        <f t="shared" si="12"/>
        <v>8.7985630139876303</v>
      </c>
      <c r="AJ49" s="10">
        <f t="shared" si="12"/>
        <v>7.8504622934188746E-17</v>
      </c>
      <c r="AK49" s="10">
        <f t="shared" si="12"/>
        <v>0.14730919862656242</v>
      </c>
      <c r="AL49" s="10">
        <f t="shared" si="12"/>
        <v>8.8662681614708134</v>
      </c>
      <c r="AM49" s="10">
        <f t="shared" si="12"/>
        <v>0.14730919862656242</v>
      </c>
      <c r="AN49" s="10">
        <f t="shared" si="12"/>
        <v>0</v>
      </c>
      <c r="AO49" s="10">
        <f t="shared" si="12"/>
        <v>0</v>
      </c>
      <c r="AP49" s="10" t="e">
        <f t="shared" si="12"/>
        <v>#DIV/0!</v>
      </c>
      <c r="AQ49" s="19">
        <f t="shared" si="12"/>
        <v>0</v>
      </c>
      <c r="AR49" s="10">
        <f t="shared" si="12"/>
        <v>7.4257785160373138E-2</v>
      </c>
      <c r="AS49" s="10">
        <f t="shared" si="12"/>
        <v>3.0222146345906444</v>
      </c>
    </row>
    <row r="50" spans="1:45" s="7" customFormat="1" ht="52.8" x14ac:dyDescent="0.3">
      <c r="A50" s="8"/>
      <c r="B50" s="8"/>
      <c r="C50" s="8"/>
      <c r="D50" s="8"/>
      <c r="E50" s="8"/>
      <c r="F50" s="8"/>
      <c r="G50" s="8"/>
      <c r="H50" s="8"/>
      <c r="I50" s="8"/>
      <c r="J50" s="51"/>
      <c r="K50" s="6" t="s">
        <v>205</v>
      </c>
      <c r="L50" s="10">
        <f>STDEV(L34:L36)/SQRT(3)</f>
        <v>0.6666666666666673</v>
      </c>
      <c r="M50" s="10">
        <f t="shared" ref="M50:AS50" si="13">STDEV(M34:M36)/SQRT(3)</f>
        <v>2.3094010767585034</v>
      </c>
      <c r="N50" s="10">
        <f t="shared" si="13"/>
        <v>3.4801021696368468</v>
      </c>
      <c r="O50" s="10">
        <f t="shared" si="13"/>
        <v>4.5825756949558407</v>
      </c>
      <c r="P50" s="10">
        <f t="shared" si="13"/>
        <v>2.0577765778734181</v>
      </c>
      <c r="Q50" s="10">
        <f t="shared" si="13"/>
        <v>0.14502873278538056</v>
      </c>
      <c r="R50" s="10">
        <f t="shared" si="13"/>
        <v>6.0827625302981719E-3</v>
      </c>
      <c r="S50" s="10">
        <f t="shared" si="13"/>
        <v>8.8191710368819884E-2</v>
      </c>
      <c r="T50" s="10">
        <f t="shared" si="13"/>
        <v>0.17638342073763932</v>
      </c>
      <c r="U50" s="10">
        <f t="shared" si="13"/>
        <v>2.9999999999999971E-2</v>
      </c>
      <c r="V50" s="10">
        <f t="shared" si="13"/>
        <v>0.60092521257733156</v>
      </c>
      <c r="W50" s="10">
        <f t="shared" si="13"/>
        <v>0.42191362991863146</v>
      </c>
      <c r="X50" s="10">
        <f t="shared" si="13"/>
        <v>6.6666666666666732E-3</v>
      </c>
      <c r="Y50" s="10">
        <f t="shared" si="13"/>
        <v>5.2387445485005645E-3</v>
      </c>
      <c r="Z50" s="10">
        <f t="shared" si="13"/>
        <v>0.78422644122160912</v>
      </c>
      <c r="AA50" s="10">
        <f t="shared" si="13"/>
        <v>3.2829526005987042E-2</v>
      </c>
      <c r="AB50" s="10">
        <f t="shared" si="13"/>
        <v>1.8559214542766746E-2</v>
      </c>
      <c r="AC50" s="10">
        <f t="shared" si="13"/>
        <v>3.3333333333333318E-3</v>
      </c>
      <c r="AD50" s="10">
        <f t="shared" si="13"/>
        <v>0.12771496040445343</v>
      </c>
      <c r="AE50" s="10">
        <f t="shared" si="13"/>
        <v>3.3829638550307316E-2</v>
      </c>
      <c r="AF50" s="10">
        <f t="shared" si="13"/>
        <v>1.5169413670643643</v>
      </c>
      <c r="AG50" s="10">
        <f t="shared" si="13"/>
        <v>1.2018504251546644E-2</v>
      </c>
      <c r="AH50" s="10">
        <f t="shared" si="13"/>
        <v>6.920260110718381</v>
      </c>
      <c r="AI50" s="10">
        <f t="shared" si="13"/>
        <v>11.856712585423214</v>
      </c>
      <c r="AJ50" s="10">
        <f t="shared" si="13"/>
        <v>7.8504622934188746E-17</v>
      </c>
      <c r="AK50" s="10">
        <f t="shared" si="13"/>
        <v>0.16825905952165282</v>
      </c>
      <c r="AL50" s="10">
        <f t="shared" si="13"/>
        <v>11.988041726839469</v>
      </c>
      <c r="AM50" s="10">
        <f t="shared" si="13"/>
        <v>0.16522711641858295</v>
      </c>
      <c r="AN50" s="10">
        <f t="shared" si="13"/>
        <v>6.0644684662200861E-2</v>
      </c>
      <c r="AO50" s="10">
        <f t="shared" si="13"/>
        <v>6.0644684662200846E-4</v>
      </c>
      <c r="AP50" s="10" t="e">
        <f t="shared" si="13"/>
        <v>#DIV/0!</v>
      </c>
      <c r="AQ50" s="19">
        <f t="shared" si="13"/>
        <v>0</v>
      </c>
      <c r="AR50" s="10">
        <f t="shared" si="13"/>
        <v>0.10040362087328959</v>
      </c>
      <c r="AS50" s="10">
        <f t="shared" si="13"/>
        <v>2.2560327783097414</v>
      </c>
    </row>
    <row r="51" spans="1:45" s="7" customFormat="1" ht="40.200000000000003" thickBot="1" x14ac:dyDescent="0.35">
      <c r="A51" s="8"/>
      <c r="B51" s="8"/>
      <c r="C51" s="8"/>
      <c r="D51" s="8"/>
      <c r="E51" s="8"/>
      <c r="F51" s="8"/>
      <c r="G51" s="8"/>
      <c r="H51" s="8"/>
      <c r="I51" s="8"/>
      <c r="J51" s="52"/>
      <c r="K51" s="6" t="s">
        <v>204</v>
      </c>
      <c r="L51" s="10">
        <f>STDEV(L37:L39)/SQRT(3)</f>
        <v>1.4529663145135574</v>
      </c>
      <c r="M51" s="10">
        <f t="shared" ref="M51:AS51" si="14">STDEV(M37:M39)/SQRT(3)</f>
        <v>1.7638342073763935</v>
      </c>
      <c r="N51" s="10">
        <f t="shared" si="14"/>
        <v>1.5275252316519468</v>
      </c>
      <c r="O51" s="10">
        <f t="shared" si="14"/>
        <v>19.700535807716275</v>
      </c>
      <c r="P51" s="10">
        <f t="shared" si="14"/>
        <v>1.9341952101871998</v>
      </c>
      <c r="Q51" s="10">
        <f t="shared" si="14"/>
        <v>7.4461026345629053E-2</v>
      </c>
      <c r="R51" s="10">
        <f t="shared" si="14"/>
        <v>6.1101009266077908E-3</v>
      </c>
      <c r="S51" s="10">
        <f t="shared" si="14"/>
        <v>0.41766546953805278</v>
      </c>
      <c r="T51" s="10">
        <f t="shared" si="14"/>
        <v>0.29627314724385301</v>
      </c>
      <c r="U51" s="10">
        <f t="shared" si="14"/>
        <v>1.2018504251546634E-2</v>
      </c>
      <c r="V51" s="10">
        <f t="shared" si="14"/>
        <v>6.6938612009644984</v>
      </c>
      <c r="W51" s="10">
        <f t="shared" si="14"/>
        <v>0.41904653679513926</v>
      </c>
      <c r="X51" s="10">
        <f t="shared" si="14"/>
        <v>2.3333333333333438E-2</v>
      </c>
      <c r="Y51" s="10">
        <f t="shared" si="14"/>
        <v>7.55123242332741E-2</v>
      </c>
      <c r="Z51" s="10">
        <f t="shared" si="14"/>
        <v>0.63922696369217025</v>
      </c>
      <c r="AA51" s="10">
        <f t="shared" si="14"/>
        <v>2.6034165586355549E-2</v>
      </c>
      <c r="AB51" s="10">
        <f t="shared" si="14"/>
        <v>6.3857480202226702E-2</v>
      </c>
      <c r="AC51" s="10">
        <f t="shared" si="14"/>
        <v>3.6055512754639904E-2</v>
      </c>
      <c r="AD51" s="10">
        <f t="shared" si="14"/>
        <v>0.70505318948289286</v>
      </c>
      <c r="AE51" s="10">
        <f t="shared" si="14"/>
        <v>2.8480012484391748E-2</v>
      </c>
      <c r="AF51" s="10">
        <f t="shared" si="14"/>
        <v>0.95974533659253058</v>
      </c>
      <c r="AG51" s="10">
        <f t="shared" si="14"/>
        <v>5.7735026918962146E-3</v>
      </c>
      <c r="AH51" s="10">
        <f t="shared" si="14"/>
        <v>14.434026157351518</v>
      </c>
      <c r="AI51" s="10">
        <f t="shared" si="14"/>
        <v>44.349345354056034</v>
      </c>
      <c r="AJ51" s="10">
        <f t="shared" si="14"/>
        <v>7.8504622934188746E-17</v>
      </c>
      <c r="AK51" s="10">
        <f t="shared" si="14"/>
        <v>0.15070206073943068</v>
      </c>
      <c r="AL51" s="10">
        <f t="shared" si="14"/>
        <v>44.33502916556052</v>
      </c>
      <c r="AM51" s="10">
        <f t="shared" si="14"/>
        <v>0.14798648586948701</v>
      </c>
      <c r="AN51" s="10">
        <f t="shared" si="14"/>
        <v>3.6666666666666667E-2</v>
      </c>
      <c r="AO51" s="10">
        <f t="shared" si="14"/>
        <v>3.6666666666666683E-4</v>
      </c>
      <c r="AP51" s="10" t="e">
        <f t="shared" si="14"/>
        <v>#DIV/0!</v>
      </c>
      <c r="AQ51" s="19">
        <f t="shared" si="14"/>
        <v>0</v>
      </c>
      <c r="AR51" s="10">
        <f t="shared" si="14"/>
        <v>0.37131981696219446</v>
      </c>
      <c r="AS51" s="10">
        <f t="shared" si="14"/>
        <v>6.8755712257473114</v>
      </c>
    </row>
  </sheetData>
  <sortState xmlns:xlrd2="http://schemas.microsoft.com/office/spreadsheetml/2017/richdata2" ref="A4:AO39">
    <sortCondition ref="A4:A39"/>
  </sortState>
  <mergeCells count="2">
    <mergeCell ref="A1:T1"/>
    <mergeCell ref="J40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8A75-387F-4A0E-B99E-9277696C707A}">
  <dimension ref="A1:AS54"/>
  <sheetViews>
    <sheetView topLeftCell="D1" workbookViewId="0">
      <selection activeCell="P4" sqref="P4:P39"/>
    </sheetView>
  </sheetViews>
  <sheetFormatPr defaultRowHeight="14.4" x14ac:dyDescent="0.3"/>
  <cols>
    <col min="1" max="1" width="15.88671875" style="1" customWidth="1"/>
    <col min="2" max="3" width="13.44140625" style="1" customWidth="1"/>
    <col min="4" max="4" width="40" style="1" customWidth="1"/>
    <col min="5" max="5" width="12.5546875" style="1" customWidth="1"/>
    <col min="6" max="41" width="13.44140625" style="1" customWidth="1"/>
    <col min="42" max="42" width="0" style="1" hidden="1" customWidth="1"/>
    <col min="43" max="43" width="13.33203125" style="1" customWidth="1"/>
    <col min="44" max="44" width="16.44140625" style="1" customWidth="1"/>
    <col min="45" max="45" width="13.88671875" style="1" customWidth="1"/>
    <col min="46" max="255" width="9.109375" style="1"/>
    <col min="256" max="295" width="13.44140625" style="1" customWidth="1"/>
    <col min="296" max="296" width="0" style="1" hidden="1" customWidth="1"/>
    <col min="297" max="297" width="133.33203125" style="1" customWidth="1"/>
    <col min="298" max="511" width="9.109375" style="1"/>
    <col min="512" max="551" width="13.44140625" style="1" customWidth="1"/>
    <col min="552" max="552" width="0" style="1" hidden="1" customWidth="1"/>
    <col min="553" max="553" width="133.33203125" style="1" customWidth="1"/>
    <col min="554" max="767" width="9.109375" style="1"/>
    <col min="768" max="807" width="13.44140625" style="1" customWidth="1"/>
    <col min="808" max="808" width="0" style="1" hidden="1" customWidth="1"/>
    <col min="809" max="809" width="133.33203125" style="1" customWidth="1"/>
    <col min="810" max="1023" width="9.109375" style="1"/>
    <col min="1024" max="1063" width="13.44140625" style="1" customWidth="1"/>
    <col min="1064" max="1064" width="0" style="1" hidden="1" customWidth="1"/>
    <col min="1065" max="1065" width="133.33203125" style="1" customWidth="1"/>
    <col min="1066" max="1279" width="9.109375" style="1"/>
    <col min="1280" max="1319" width="13.44140625" style="1" customWidth="1"/>
    <col min="1320" max="1320" width="0" style="1" hidden="1" customWidth="1"/>
    <col min="1321" max="1321" width="133.33203125" style="1" customWidth="1"/>
    <col min="1322" max="1535" width="9.109375" style="1"/>
    <col min="1536" max="1575" width="13.44140625" style="1" customWidth="1"/>
    <col min="1576" max="1576" width="0" style="1" hidden="1" customWidth="1"/>
    <col min="1577" max="1577" width="133.33203125" style="1" customWidth="1"/>
    <col min="1578" max="1791" width="9.109375" style="1"/>
    <col min="1792" max="1831" width="13.44140625" style="1" customWidth="1"/>
    <col min="1832" max="1832" width="0" style="1" hidden="1" customWidth="1"/>
    <col min="1833" max="1833" width="133.33203125" style="1" customWidth="1"/>
    <col min="1834" max="2047" width="9.109375" style="1"/>
    <col min="2048" max="2087" width="13.44140625" style="1" customWidth="1"/>
    <col min="2088" max="2088" width="0" style="1" hidden="1" customWidth="1"/>
    <col min="2089" max="2089" width="133.33203125" style="1" customWidth="1"/>
    <col min="2090" max="2303" width="9.109375" style="1"/>
    <col min="2304" max="2343" width="13.44140625" style="1" customWidth="1"/>
    <col min="2344" max="2344" width="0" style="1" hidden="1" customWidth="1"/>
    <col min="2345" max="2345" width="133.33203125" style="1" customWidth="1"/>
    <col min="2346" max="2559" width="9.109375" style="1"/>
    <col min="2560" max="2599" width="13.44140625" style="1" customWidth="1"/>
    <col min="2600" max="2600" width="0" style="1" hidden="1" customWidth="1"/>
    <col min="2601" max="2601" width="133.33203125" style="1" customWidth="1"/>
    <col min="2602" max="2815" width="9.109375" style="1"/>
    <col min="2816" max="2855" width="13.44140625" style="1" customWidth="1"/>
    <col min="2856" max="2856" width="0" style="1" hidden="1" customWidth="1"/>
    <col min="2857" max="2857" width="133.33203125" style="1" customWidth="1"/>
    <col min="2858" max="3071" width="9.109375" style="1"/>
    <col min="3072" max="3111" width="13.44140625" style="1" customWidth="1"/>
    <col min="3112" max="3112" width="0" style="1" hidden="1" customWidth="1"/>
    <col min="3113" max="3113" width="133.33203125" style="1" customWidth="1"/>
    <col min="3114" max="3327" width="9.109375" style="1"/>
    <col min="3328" max="3367" width="13.44140625" style="1" customWidth="1"/>
    <col min="3368" max="3368" width="0" style="1" hidden="1" customWidth="1"/>
    <col min="3369" max="3369" width="133.33203125" style="1" customWidth="1"/>
    <col min="3370" max="3583" width="9.109375" style="1"/>
    <col min="3584" max="3623" width="13.44140625" style="1" customWidth="1"/>
    <col min="3624" max="3624" width="0" style="1" hidden="1" customWidth="1"/>
    <col min="3625" max="3625" width="133.33203125" style="1" customWidth="1"/>
    <col min="3626" max="3839" width="9.109375" style="1"/>
    <col min="3840" max="3879" width="13.44140625" style="1" customWidth="1"/>
    <col min="3880" max="3880" width="0" style="1" hidden="1" customWidth="1"/>
    <col min="3881" max="3881" width="133.33203125" style="1" customWidth="1"/>
    <col min="3882" max="4095" width="9.109375" style="1"/>
    <col min="4096" max="4135" width="13.44140625" style="1" customWidth="1"/>
    <col min="4136" max="4136" width="0" style="1" hidden="1" customWidth="1"/>
    <col min="4137" max="4137" width="133.33203125" style="1" customWidth="1"/>
    <col min="4138" max="4351" width="9.109375" style="1"/>
    <col min="4352" max="4391" width="13.44140625" style="1" customWidth="1"/>
    <col min="4392" max="4392" width="0" style="1" hidden="1" customWidth="1"/>
    <col min="4393" max="4393" width="133.33203125" style="1" customWidth="1"/>
    <col min="4394" max="4607" width="9.109375" style="1"/>
    <col min="4608" max="4647" width="13.44140625" style="1" customWidth="1"/>
    <col min="4648" max="4648" width="0" style="1" hidden="1" customWidth="1"/>
    <col min="4649" max="4649" width="133.33203125" style="1" customWidth="1"/>
    <col min="4650" max="4863" width="9.109375" style="1"/>
    <col min="4864" max="4903" width="13.44140625" style="1" customWidth="1"/>
    <col min="4904" max="4904" width="0" style="1" hidden="1" customWidth="1"/>
    <col min="4905" max="4905" width="133.33203125" style="1" customWidth="1"/>
    <col min="4906" max="5119" width="9.109375" style="1"/>
    <col min="5120" max="5159" width="13.44140625" style="1" customWidth="1"/>
    <col min="5160" max="5160" width="0" style="1" hidden="1" customWidth="1"/>
    <col min="5161" max="5161" width="133.33203125" style="1" customWidth="1"/>
    <col min="5162" max="5375" width="9.109375" style="1"/>
    <col min="5376" max="5415" width="13.44140625" style="1" customWidth="1"/>
    <col min="5416" max="5416" width="0" style="1" hidden="1" customWidth="1"/>
    <col min="5417" max="5417" width="133.33203125" style="1" customWidth="1"/>
    <col min="5418" max="5631" width="9.109375" style="1"/>
    <col min="5632" max="5671" width="13.44140625" style="1" customWidth="1"/>
    <col min="5672" max="5672" width="0" style="1" hidden="1" customWidth="1"/>
    <col min="5673" max="5673" width="133.33203125" style="1" customWidth="1"/>
    <col min="5674" max="5887" width="9.109375" style="1"/>
    <col min="5888" max="5927" width="13.44140625" style="1" customWidth="1"/>
    <col min="5928" max="5928" width="0" style="1" hidden="1" customWidth="1"/>
    <col min="5929" max="5929" width="133.33203125" style="1" customWidth="1"/>
    <col min="5930" max="6143" width="9.109375" style="1"/>
    <col min="6144" max="6183" width="13.44140625" style="1" customWidth="1"/>
    <col min="6184" max="6184" width="0" style="1" hidden="1" customWidth="1"/>
    <col min="6185" max="6185" width="133.33203125" style="1" customWidth="1"/>
    <col min="6186" max="6399" width="9.109375" style="1"/>
    <col min="6400" max="6439" width="13.44140625" style="1" customWidth="1"/>
    <col min="6440" max="6440" width="0" style="1" hidden="1" customWidth="1"/>
    <col min="6441" max="6441" width="133.33203125" style="1" customWidth="1"/>
    <col min="6442" max="6655" width="9.109375" style="1"/>
    <col min="6656" max="6695" width="13.44140625" style="1" customWidth="1"/>
    <col min="6696" max="6696" width="0" style="1" hidden="1" customWidth="1"/>
    <col min="6697" max="6697" width="133.33203125" style="1" customWidth="1"/>
    <col min="6698" max="6911" width="9.109375" style="1"/>
    <col min="6912" max="6951" width="13.44140625" style="1" customWidth="1"/>
    <col min="6952" max="6952" width="0" style="1" hidden="1" customWidth="1"/>
    <col min="6953" max="6953" width="133.33203125" style="1" customWidth="1"/>
    <col min="6954" max="7167" width="9.109375" style="1"/>
    <col min="7168" max="7207" width="13.44140625" style="1" customWidth="1"/>
    <col min="7208" max="7208" width="0" style="1" hidden="1" customWidth="1"/>
    <col min="7209" max="7209" width="133.33203125" style="1" customWidth="1"/>
    <col min="7210" max="7423" width="9.109375" style="1"/>
    <col min="7424" max="7463" width="13.44140625" style="1" customWidth="1"/>
    <col min="7464" max="7464" width="0" style="1" hidden="1" customWidth="1"/>
    <col min="7465" max="7465" width="133.33203125" style="1" customWidth="1"/>
    <col min="7466" max="7679" width="9.109375" style="1"/>
    <col min="7680" max="7719" width="13.44140625" style="1" customWidth="1"/>
    <col min="7720" max="7720" width="0" style="1" hidden="1" customWidth="1"/>
    <col min="7721" max="7721" width="133.33203125" style="1" customWidth="1"/>
    <col min="7722" max="7935" width="9.109375" style="1"/>
    <col min="7936" max="7975" width="13.44140625" style="1" customWidth="1"/>
    <col min="7976" max="7976" width="0" style="1" hidden="1" customWidth="1"/>
    <col min="7977" max="7977" width="133.33203125" style="1" customWidth="1"/>
    <col min="7978" max="8191" width="9.109375" style="1"/>
    <col min="8192" max="8231" width="13.44140625" style="1" customWidth="1"/>
    <col min="8232" max="8232" width="0" style="1" hidden="1" customWidth="1"/>
    <col min="8233" max="8233" width="133.33203125" style="1" customWidth="1"/>
    <col min="8234" max="8447" width="9.109375" style="1"/>
    <col min="8448" max="8487" width="13.44140625" style="1" customWidth="1"/>
    <col min="8488" max="8488" width="0" style="1" hidden="1" customWidth="1"/>
    <col min="8489" max="8489" width="133.33203125" style="1" customWidth="1"/>
    <col min="8490" max="8703" width="9.109375" style="1"/>
    <col min="8704" max="8743" width="13.44140625" style="1" customWidth="1"/>
    <col min="8744" max="8744" width="0" style="1" hidden="1" customWidth="1"/>
    <col min="8745" max="8745" width="133.33203125" style="1" customWidth="1"/>
    <col min="8746" max="8959" width="9.109375" style="1"/>
    <col min="8960" max="8999" width="13.44140625" style="1" customWidth="1"/>
    <col min="9000" max="9000" width="0" style="1" hidden="1" customWidth="1"/>
    <col min="9001" max="9001" width="133.33203125" style="1" customWidth="1"/>
    <col min="9002" max="9215" width="9.109375" style="1"/>
    <col min="9216" max="9255" width="13.44140625" style="1" customWidth="1"/>
    <col min="9256" max="9256" width="0" style="1" hidden="1" customWidth="1"/>
    <col min="9257" max="9257" width="133.33203125" style="1" customWidth="1"/>
    <col min="9258" max="9471" width="9.109375" style="1"/>
    <col min="9472" max="9511" width="13.44140625" style="1" customWidth="1"/>
    <col min="9512" max="9512" width="0" style="1" hidden="1" customWidth="1"/>
    <col min="9513" max="9513" width="133.33203125" style="1" customWidth="1"/>
    <col min="9514" max="9727" width="9.109375" style="1"/>
    <col min="9728" max="9767" width="13.44140625" style="1" customWidth="1"/>
    <col min="9768" max="9768" width="0" style="1" hidden="1" customWidth="1"/>
    <col min="9769" max="9769" width="133.33203125" style="1" customWidth="1"/>
    <col min="9770" max="9983" width="9.109375" style="1"/>
    <col min="9984" max="10023" width="13.44140625" style="1" customWidth="1"/>
    <col min="10024" max="10024" width="0" style="1" hidden="1" customWidth="1"/>
    <col min="10025" max="10025" width="133.33203125" style="1" customWidth="1"/>
    <col min="10026" max="10239" width="9.109375" style="1"/>
    <col min="10240" max="10279" width="13.44140625" style="1" customWidth="1"/>
    <col min="10280" max="10280" width="0" style="1" hidden="1" customWidth="1"/>
    <col min="10281" max="10281" width="133.33203125" style="1" customWidth="1"/>
    <col min="10282" max="10495" width="9.109375" style="1"/>
    <col min="10496" max="10535" width="13.44140625" style="1" customWidth="1"/>
    <col min="10536" max="10536" width="0" style="1" hidden="1" customWidth="1"/>
    <col min="10537" max="10537" width="133.33203125" style="1" customWidth="1"/>
    <col min="10538" max="10751" width="9.109375" style="1"/>
    <col min="10752" max="10791" width="13.44140625" style="1" customWidth="1"/>
    <col min="10792" max="10792" width="0" style="1" hidden="1" customWidth="1"/>
    <col min="10793" max="10793" width="133.33203125" style="1" customWidth="1"/>
    <col min="10794" max="11007" width="9.109375" style="1"/>
    <col min="11008" max="11047" width="13.44140625" style="1" customWidth="1"/>
    <col min="11048" max="11048" width="0" style="1" hidden="1" customWidth="1"/>
    <col min="11049" max="11049" width="133.33203125" style="1" customWidth="1"/>
    <col min="11050" max="11263" width="9.109375" style="1"/>
    <col min="11264" max="11303" width="13.44140625" style="1" customWidth="1"/>
    <col min="11304" max="11304" width="0" style="1" hidden="1" customWidth="1"/>
    <col min="11305" max="11305" width="133.33203125" style="1" customWidth="1"/>
    <col min="11306" max="11519" width="9.109375" style="1"/>
    <col min="11520" max="11559" width="13.44140625" style="1" customWidth="1"/>
    <col min="11560" max="11560" width="0" style="1" hidden="1" customWidth="1"/>
    <col min="11561" max="11561" width="133.33203125" style="1" customWidth="1"/>
    <col min="11562" max="11775" width="9.109375" style="1"/>
    <col min="11776" max="11815" width="13.44140625" style="1" customWidth="1"/>
    <col min="11816" max="11816" width="0" style="1" hidden="1" customWidth="1"/>
    <col min="11817" max="11817" width="133.33203125" style="1" customWidth="1"/>
    <col min="11818" max="12031" width="9.109375" style="1"/>
    <col min="12032" max="12071" width="13.44140625" style="1" customWidth="1"/>
    <col min="12072" max="12072" width="0" style="1" hidden="1" customWidth="1"/>
    <col min="12073" max="12073" width="133.33203125" style="1" customWidth="1"/>
    <col min="12074" max="12287" width="9.109375" style="1"/>
    <col min="12288" max="12327" width="13.44140625" style="1" customWidth="1"/>
    <col min="12328" max="12328" width="0" style="1" hidden="1" customWidth="1"/>
    <col min="12329" max="12329" width="133.33203125" style="1" customWidth="1"/>
    <col min="12330" max="12543" width="9.109375" style="1"/>
    <col min="12544" max="12583" width="13.44140625" style="1" customWidth="1"/>
    <col min="12584" max="12584" width="0" style="1" hidden="1" customWidth="1"/>
    <col min="12585" max="12585" width="133.33203125" style="1" customWidth="1"/>
    <col min="12586" max="12799" width="9.109375" style="1"/>
    <col min="12800" max="12839" width="13.44140625" style="1" customWidth="1"/>
    <col min="12840" max="12840" width="0" style="1" hidden="1" customWidth="1"/>
    <col min="12841" max="12841" width="133.33203125" style="1" customWidth="1"/>
    <col min="12842" max="13055" width="9.109375" style="1"/>
    <col min="13056" max="13095" width="13.44140625" style="1" customWidth="1"/>
    <col min="13096" max="13096" width="0" style="1" hidden="1" customWidth="1"/>
    <col min="13097" max="13097" width="133.33203125" style="1" customWidth="1"/>
    <col min="13098" max="13311" width="9.109375" style="1"/>
    <col min="13312" max="13351" width="13.44140625" style="1" customWidth="1"/>
    <col min="13352" max="13352" width="0" style="1" hidden="1" customWidth="1"/>
    <col min="13353" max="13353" width="133.33203125" style="1" customWidth="1"/>
    <col min="13354" max="13567" width="9.109375" style="1"/>
    <col min="13568" max="13607" width="13.44140625" style="1" customWidth="1"/>
    <col min="13608" max="13608" width="0" style="1" hidden="1" customWidth="1"/>
    <col min="13609" max="13609" width="133.33203125" style="1" customWidth="1"/>
    <col min="13610" max="13823" width="9.109375" style="1"/>
    <col min="13824" max="13863" width="13.44140625" style="1" customWidth="1"/>
    <col min="13864" max="13864" width="0" style="1" hidden="1" customWidth="1"/>
    <col min="13865" max="13865" width="133.33203125" style="1" customWidth="1"/>
    <col min="13866" max="14079" width="9.109375" style="1"/>
    <col min="14080" max="14119" width="13.44140625" style="1" customWidth="1"/>
    <col min="14120" max="14120" width="0" style="1" hidden="1" customWidth="1"/>
    <col min="14121" max="14121" width="133.33203125" style="1" customWidth="1"/>
    <col min="14122" max="14335" width="9.109375" style="1"/>
    <col min="14336" max="14375" width="13.44140625" style="1" customWidth="1"/>
    <col min="14376" max="14376" width="0" style="1" hidden="1" customWidth="1"/>
    <col min="14377" max="14377" width="133.33203125" style="1" customWidth="1"/>
    <col min="14378" max="14591" width="9.109375" style="1"/>
    <col min="14592" max="14631" width="13.44140625" style="1" customWidth="1"/>
    <col min="14632" max="14632" width="0" style="1" hidden="1" customWidth="1"/>
    <col min="14633" max="14633" width="133.33203125" style="1" customWidth="1"/>
    <col min="14634" max="14847" width="9.109375" style="1"/>
    <col min="14848" max="14887" width="13.44140625" style="1" customWidth="1"/>
    <col min="14888" max="14888" width="0" style="1" hidden="1" customWidth="1"/>
    <col min="14889" max="14889" width="133.33203125" style="1" customWidth="1"/>
    <col min="14890" max="15103" width="9.109375" style="1"/>
    <col min="15104" max="15143" width="13.44140625" style="1" customWidth="1"/>
    <col min="15144" max="15144" width="0" style="1" hidden="1" customWidth="1"/>
    <col min="15145" max="15145" width="133.33203125" style="1" customWidth="1"/>
    <col min="15146" max="15359" width="9.109375" style="1"/>
    <col min="15360" max="15399" width="13.44140625" style="1" customWidth="1"/>
    <col min="15400" max="15400" width="0" style="1" hidden="1" customWidth="1"/>
    <col min="15401" max="15401" width="133.33203125" style="1" customWidth="1"/>
    <col min="15402" max="15615" width="9.109375" style="1"/>
    <col min="15616" max="15655" width="13.44140625" style="1" customWidth="1"/>
    <col min="15656" max="15656" width="0" style="1" hidden="1" customWidth="1"/>
    <col min="15657" max="15657" width="133.33203125" style="1" customWidth="1"/>
    <col min="15658" max="15871" width="9.109375" style="1"/>
    <col min="15872" max="15911" width="13.44140625" style="1" customWidth="1"/>
    <col min="15912" max="15912" width="0" style="1" hidden="1" customWidth="1"/>
    <col min="15913" max="15913" width="133.33203125" style="1" customWidth="1"/>
    <col min="15914" max="16127" width="9.109375" style="1"/>
    <col min="16128" max="16167" width="13.44140625" style="1" customWidth="1"/>
    <col min="16168" max="16168" width="0" style="1" hidden="1" customWidth="1"/>
    <col min="16169" max="16169" width="133.33203125" style="1" customWidth="1"/>
    <col min="16170" max="16384" width="9.109375" style="1"/>
  </cols>
  <sheetData>
    <row r="1" spans="1:45" s="5" customFormat="1" ht="18" x14ac:dyDescent="0.3">
      <c r="A1" s="53" t="s">
        <v>196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45" s="5" customFormat="1" ht="52.8" x14ac:dyDescent="0.3">
      <c r="A2" s="4" t="s">
        <v>211</v>
      </c>
      <c r="B2" s="4" t="s">
        <v>0</v>
      </c>
      <c r="C2" s="4" t="s">
        <v>1</v>
      </c>
      <c r="D2" s="4" t="s">
        <v>199</v>
      </c>
      <c r="E2" s="4" t="s">
        <v>213</v>
      </c>
      <c r="F2" s="4" t="s">
        <v>197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21</v>
      </c>
      <c r="Z2" s="4" t="s">
        <v>22</v>
      </c>
      <c r="AA2" s="4" t="s">
        <v>23</v>
      </c>
      <c r="AB2" s="4" t="s">
        <v>24</v>
      </c>
      <c r="AC2" s="4" t="s">
        <v>25</v>
      </c>
      <c r="AD2" s="4" t="s">
        <v>26</v>
      </c>
      <c r="AE2" s="4" t="s">
        <v>27</v>
      </c>
      <c r="AF2" s="4" t="s">
        <v>28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4" t="s">
        <v>36</v>
      </c>
      <c r="AO2" s="4" t="s">
        <v>37</v>
      </c>
      <c r="AQ2" s="13" t="s">
        <v>216</v>
      </c>
      <c r="AR2" s="11" t="s">
        <v>217</v>
      </c>
      <c r="AS2" s="11" t="s">
        <v>218</v>
      </c>
    </row>
    <row r="3" spans="1:45" s="5" customFormat="1" x14ac:dyDescent="0.3">
      <c r="A3" s="4"/>
      <c r="B3" s="4"/>
      <c r="C3" s="4"/>
      <c r="D3" s="4"/>
      <c r="E3" s="4"/>
      <c r="F3" s="4"/>
      <c r="G3" s="4"/>
      <c r="H3" s="4" t="s">
        <v>38</v>
      </c>
      <c r="I3" s="4"/>
      <c r="J3" s="4" t="s">
        <v>38</v>
      </c>
      <c r="K3" s="4"/>
      <c r="L3" s="4" t="s">
        <v>39</v>
      </c>
      <c r="M3" s="4" t="s">
        <v>39</v>
      </c>
      <c r="N3" s="4" t="s">
        <v>39</v>
      </c>
      <c r="O3" s="4" t="s">
        <v>39</v>
      </c>
      <c r="P3" s="4" t="s">
        <v>39</v>
      </c>
      <c r="Q3" s="4" t="s">
        <v>38</v>
      </c>
      <c r="R3" s="4" t="s">
        <v>40</v>
      </c>
      <c r="S3" s="4"/>
      <c r="T3" s="4"/>
      <c r="U3" s="4" t="s">
        <v>39</v>
      </c>
      <c r="V3" s="4" t="s">
        <v>39</v>
      </c>
      <c r="W3" s="4" t="s">
        <v>39</v>
      </c>
      <c r="X3" s="4" t="s">
        <v>39</v>
      </c>
      <c r="Y3" s="4" t="s">
        <v>41</v>
      </c>
      <c r="Z3" s="4" t="s">
        <v>41</v>
      </c>
      <c r="AA3" s="4" t="s">
        <v>41</v>
      </c>
      <c r="AB3" s="4" t="s">
        <v>41</v>
      </c>
      <c r="AC3" s="4" t="s">
        <v>41</v>
      </c>
      <c r="AD3" s="4" t="s">
        <v>39</v>
      </c>
      <c r="AE3" s="4" t="s">
        <v>39</v>
      </c>
      <c r="AF3" s="4"/>
      <c r="AG3" s="4" t="s">
        <v>38</v>
      </c>
      <c r="AH3" s="4" t="s">
        <v>39</v>
      </c>
      <c r="AI3" s="4" t="s">
        <v>42</v>
      </c>
      <c r="AJ3" s="4" t="s">
        <v>42</v>
      </c>
      <c r="AK3" s="4" t="s">
        <v>38</v>
      </c>
      <c r="AL3" s="4" t="s">
        <v>42</v>
      </c>
      <c r="AM3" s="4" t="s">
        <v>38</v>
      </c>
      <c r="AN3" s="4" t="s">
        <v>38</v>
      </c>
      <c r="AO3" s="4"/>
      <c r="AQ3" s="14" t="s">
        <v>219</v>
      </c>
      <c r="AR3" s="5" t="s">
        <v>220</v>
      </c>
      <c r="AS3" s="3" t="s">
        <v>221</v>
      </c>
    </row>
    <row r="4" spans="1:45" x14ac:dyDescent="0.3">
      <c r="A4" s="2" t="s">
        <v>46</v>
      </c>
      <c r="B4" s="2" t="s">
        <v>137</v>
      </c>
      <c r="C4" s="2" t="s">
        <v>44</v>
      </c>
      <c r="D4" s="2" t="s">
        <v>208</v>
      </c>
      <c r="E4" s="2">
        <v>1</v>
      </c>
      <c r="F4" s="2" t="s">
        <v>79</v>
      </c>
      <c r="G4" s="2" t="s">
        <v>122</v>
      </c>
      <c r="H4" s="2">
        <v>3.7999999999999999E-2</v>
      </c>
      <c r="I4" s="2" t="s">
        <v>48</v>
      </c>
      <c r="J4" s="2">
        <v>0</v>
      </c>
      <c r="K4" s="2">
        <v>1</v>
      </c>
      <c r="L4" s="2">
        <v>2</v>
      </c>
      <c r="M4" s="2">
        <v>4</v>
      </c>
      <c r="N4" s="2">
        <v>18</v>
      </c>
      <c r="O4" s="2">
        <v>27</v>
      </c>
      <c r="P4" s="2">
        <v>1.2</v>
      </c>
      <c r="Q4" s="2">
        <v>0.31</v>
      </c>
      <c r="R4" s="2">
        <v>0.02</v>
      </c>
      <c r="S4" s="2">
        <v>5.5</v>
      </c>
      <c r="T4" s="2">
        <v>6.3</v>
      </c>
      <c r="U4" s="2">
        <v>0.17</v>
      </c>
      <c r="V4" s="2">
        <v>41.3</v>
      </c>
      <c r="W4" s="2">
        <v>0.21</v>
      </c>
      <c r="X4" s="2">
        <v>0.17</v>
      </c>
      <c r="Y4" s="2">
        <v>0.11799999999999999</v>
      </c>
      <c r="Z4" s="2">
        <v>1.42</v>
      </c>
      <c r="AA4" s="2">
        <v>0.19</v>
      </c>
      <c r="AB4" s="2">
        <v>0.06</v>
      </c>
      <c r="AC4" s="2">
        <v>0.03</v>
      </c>
      <c r="AD4" s="2">
        <v>0.64</v>
      </c>
      <c r="AE4" s="2">
        <v>0.16</v>
      </c>
      <c r="AF4" s="2">
        <v>17.399999999999999</v>
      </c>
      <c r="AG4" s="2">
        <v>0.04</v>
      </c>
      <c r="AH4" s="2">
        <v>137.4</v>
      </c>
      <c r="AI4" s="2">
        <v>382.02</v>
      </c>
      <c r="AJ4" s="2">
        <v>0.99</v>
      </c>
      <c r="AK4" s="2">
        <v>0.43</v>
      </c>
      <c r="AL4" s="2">
        <v>382.21</v>
      </c>
      <c r="AM4" s="2">
        <v>0.42</v>
      </c>
      <c r="AN4" s="2">
        <v>0.49</v>
      </c>
      <c r="AO4" s="2">
        <v>4.8999999999999998E-3</v>
      </c>
      <c r="AQ4" s="15">
        <f xml:space="preserve"> 3.14*(3.9/2)^2*20</f>
        <v>238.797</v>
      </c>
      <c r="AR4" s="9">
        <f>AL4/AQ4</f>
        <v>1.6005644962038885</v>
      </c>
      <c r="AS4" s="9">
        <f>10000*0.2*AR4*(AK4/100)</f>
        <v>13.76485466735344</v>
      </c>
    </row>
    <row r="5" spans="1:45" x14ac:dyDescent="0.3">
      <c r="A5" s="2" t="s">
        <v>46</v>
      </c>
      <c r="B5" s="2" t="s">
        <v>142</v>
      </c>
      <c r="C5" s="2" t="s">
        <v>44</v>
      </c>
      <c r="D5" s="2" t="s">
        <v>208</v>
      </c>
      <c r="E5" s="2">
        <v>2</v>
      </c>
      <c r="F5" s="2" t="s">
        <v>89</v>
      </c>
      <c r="G5" s="2" t="s">
        <v>122</v>
      </c>
      <c r="H5" s="2">
        <v>3.9E-2</v>
      </c>
      <c r="I5" s="2" t="s">
        <v>48</v>
      </c>
      <c r="J5" s="2">
        <v>0</v>
      </c>
      <c r="K5" s="2">
        <v>1</v>
      </c>
      <c r="L5" s="2">
        <v>3</v>
      </c>
      <c r="M5" s="2">
        <v>6</v>
      </c>
      <c r="N5" s="2">
        <v>11</v>
      </c>
      <c r="O5" s="2">
        <v>28</v>
      </c>
      <c r="P5" s="2">
        <v>2.5</v>
      </c>
      <c r="Q5" s="2">
        <v>0.38</v>
      </c>
      <c r="R5" s="2">
        <v>0.02</v>
      </c>
      <c r="S5" s="2">
        <v>4.8</v>
      </c>
      <c r="T5" s="2">
        <v>5.5</v>
      </c>
      <c r="U5" s="2">
        <v>0.15</v>
      </c>
      <c r="V5" s="2">
        <v>81.099999999999994</v>
      </c>
      <c r="W5" s="2">
        <v>0.31</v>
      </c>
      <c r="X5" s="2">
        <v>0.21</v>
      </c>
      <c r="Y5" s="2">
        <v>0.19400000000000001</v>
      </c>
      <c r="Z5" s="2">
        <v>0.85</v>
      </c>
      <c r="AA5" s="2">
        <v>0.13</v>
      </c>
      <c r="AB5" s="2">
        <v>0.05</v>
      </c>
      <c r="AC5" s="2">
        <v>0.02</v>
      </c>
      <c r="AD5" s="2">
        <v>1.44</v>
      </c>
      <c r="AE5" s="2">
        <v>0.22</v>
      </c>
      <c r="AF5" s="2">
        <v>13.6</v>
      </c>
      <c r="AG5" s="2">
        <v>0.04</v>
      </c>
      <c r="AH5" s="2">
        <v>97.5</v>
      </c>
      <c r="AI5" s="2">
        <v>427.82</v>
      </c>
      <c r="AJ5" s="2">
        <v>0.99</v>
      </c>
      <c r="AK5" s="2">
        <v>0.54</v>
      </c>
      <c r="AL5" s="2">
        <v>427.82</v>
      </c>
      <c r="AM5" s="2">
        <v>0.54</v>
      </c>
      <c r="AN5" s="2">
        <v>0.49</v>
      </c>
      <c r="AO5" s="2">
        <v>4.8999999999999998E-3</v>
      </c>
      <c r="AQ5" s="15">
        <f xml:space="preserve"> 3.14*(3.9/2)^2*20</f>
        <v>238.797</v>
      </c>
      <c r="AR5" s="9">
        <f t="shared" ref="AR5:AR39" si="0">AL5/AQ5</f>
        <v>1.7915635456056818</v>
      </c>
      <c r="AS5" s="9">
        <f t="shared" ref="AS5:AS39" si="1">10000*0.2*AR5*(AK5/100)</f>
        <v>19.348886292541366</v>
      </c>
    </row>
    <row r="6" spans="1:45" s="7" customFormat="1" x14ac:dyDescent="0.3">
      <c r="A6" s="6" t="s">
        <v>46</v>
      </c>
      <c r="B6" s="6" t="s">
        <v>141</v>
      </c>
      <c r="C6" s="6" t="s">
        <v>44</v>
      </c>
      <c r="D6" s="6" t="s">
        <v>208</v>
      </c>
      <c r="E6" s="6">
        <v>3</v>
      </c>
      <c r="F6" s="6" t="s">
        <v>87</v>
      </c>
      <c r="G6" s="6" t="s">
        <v>122</v>
      </c>
      <c r="H6" s="6">
        <v>3.6999999999999998E-2</v>
      </c>
      <c r="I6" s="6" t="s">
        <v>48</v>
      </c>
      <c r="J6" s="6">
        <v>0</v>
      </c>
      <c r="K6" s="6">
        <v>1</v>
      </c>
      <c r="L6" s="6">
        <v>3</v>
      </c>
      <c r="M6" s="6">
        <v>3</v>
      </c>
      <c r="N6" s="6">
        <v>19</v>
      </c>
      <c r="O6" s="6">
        <v>24</v>
      </c>
      <c r="P6" s="6">
        <v>2.8</v>
      </c>
      <c r="Q6" s="6">
        <v>0.38</v>
      </c>
      <c r="R6" s="6">
        <v>0.02</v>
      </c>
      <c r="S6" s="6">
        <v>5.0999999999999996</v>
      </c>
      <c r="T6" s="6">
        <v>6</v>
      </c>
      <c r="U6" s="6">
        <v>0.16</v>
      </c>
      <c r="V6" s="6">
        <v>62</v>
      </c>
      <c r="W6" s="6">
        <v>0.28000000000000003</v>
      </c>
      <c r="X6" s="6">
        <v>0.22</v>
      </c>
      <c r="Y6" s="6">
        <v>0.16500000000000001</v>
      </c>
      <c r="Z6" s="6">
        <v>1.1100000000000001</v>
      </c>
      <c r="AA6" s="6">
        <v>0.16</v>
      </c>
      <c r="AB6" s="6">
        <v>0.04</v>
      </c>
      <c r="AC6" s="6">
        <v>0.02</v>
      </c>
      <c r="AD6" s="6">
        <v>1.35</v>
      </c>
      <c r="AE6" s="6">
        <v>0.19</v>
      </c>
      <c r="AF6" s="6">
        <v>14.3</v>
      </c>
      <c r="AG6" s="6">
        <v>0.05</v>
      </c>
      <c r="AH6" s="6">
        <v>118.7</v>
      </c>
      <c r="AI6" s="6">
        <v>347.71</v>
      </c>
      <c r="AJ6" s="6">
        <v>0.99</v>
      </c>
      <c r="AK6" s="6">
        <v>0.44</v>
      </c>
      <c r="AL6" s="6">
        <v>347.71</v>
      </c>
      <c r="AM6" s="6">
        <v>0.43</v>
      </c>
      <c r="AN6" s="6">
        <v>0.49</v>
      </c>
      <c r="AO6" s="6">
        <v>4.8999999999999998E-3</v>
      </c>
      <c r="AQ6" s="16">
        <f t="shared" ref="AQ6:AQ39" si="2" xml:space="preserve"> 3.14*(3.9/2)^2*20</f>
        <v>238.797</v>
      </c>
      <c r="AR6" s="12">
        <f t="shared" si="0"/>
        <v>1.456090319392622</v>
      </c>
      <c r="AS6" s="12">
        <f t="shared" si="1"/>
        <v>12.813594810655074</v>
      </c>
    </row>
    <row r="7" spans="1:45" x14ac:dyDescent="0.3">
      <c r="A7" s="2" t="s">
        <v>46</v>
      </c>
      <c r="B7" s="2" t="s">
        <v>134</v>
      </c>
      <c r="C7" s="2" t="s">
        <v>44</v>
      </c>
      <c r="D7" s="2" t="s">
        <v>207</v>
      </c>
      <c r="E7" s="2">
        <v>1</v>
      </c>
      <c r="F7" s="2" t="s">
        <v>73</v>
      </c>
      <c r="G7" s="2" t="s">
        <v>122</v>
      </c>
      <c r="H7" s="2">
        <v>3.4000000000000002E-2</v>
      </c>
      <c r="I7" s="2" t="s">
        <v>48</v>
      </c>
      <c r="J7" s="2">
        <v>0</v>
      </c>
      <c r="K7" s="2">
        <v>1</v>
      </c>
      <c r="L7" s="2">
        <v>2</v>
      </c>
      <c r="M7" s="2">
        <v>4</v>
      </c>
      <c r="N7" s="2">
        <v>7</v>
      </c>
      <c r="O7" s="2">
        <v>23</v>
      </c>
      <c r="P7" s="2">
        <v>1.6</v>
      </c>
      <c r="Q7" s="2">
        <v>0.24</v>
      </c>
      <c r="R7" s="2">
        <v>2.1999999999999999E-2</v>
      </c>
      <c r="S7" s="2">
        <v>4.9000000000000004</v>
      </c>
      <c r="T7" s="2">
        <v>5.6</v>
      </c>
      <c r="U7" s="2">
        <v>0.12</v>
      </c>
      <c r="V7" s="2">
        <v>49.7</v>
      </c>
      <c r="W7" s="2">
        <v>0.13</v>
      </c>
      <c r="X7" s="2">
        <v>0.09</v>
      </c>
      <c r="Y7" s="2">
        <v>0.17699999999999999</v>
      </c>
      <c r="Z7" s="2">
        <v>0.82</v>
      </c>
      <c r="AA7" s="2">
        <v>0.16</v>
      </c>
      <c r="AB7" s="2">
        <v>0.04</v>
      </c>
      <c r="AC7" s="2">
        <v>0.03</v>
      </c>
      <c r="AD7" s="2">
        <v>1.1200000000000001</v>
      </c>
      <c r="AE7" s="2">
        <v>0.19</v>
      </c>
      <c r="AF7" s="2">
        <v>18.399999999999999</v>
      </c>
      <c r="AG7" s="2">
        <v>0.04</v>
      </c>
      <c r="AH7" s="2">
        <v>101.5</v>
      </c>
      <c r="AI7" s="2">
        <v>407.2</v>
      </c>
      <c r="AJ7" s="2">
        <v>0.99</v>
      </c>
      <c r="AK7" s="2">
        <v>0.35</v>
      </c>
      <c r="AL7" s="2">
        <v>407.42</v>
      </c>
      <c r="AM7" s="2">
        <v>0.35</v>
      </c>
      <c r="AN7" s="2">
        <v>0.49</v>
      </c>
      <c r="AO7" s="2">
        <v>4.8999999999999998E-3</v>
      </c>
      <c r="AQ7" s="15">
        <f t="shared" si="2"/>
        <v>238.797</v>
      </c>
      <c r="AR7" s="9">
        <f t="shared" si="0"/>
        <v>1.7061353367085852</v>
      </c>
      <c r="AS7" s="9">
        <f t="shared" si="1"/>
        <v>11.942947356960094</v>
      </c>
    </row>
    <row r="8" spans="1:45" x14ac:dyDescent="0.3">
      <c r="A8" s="2" t="s">
        <v>46</v>
      </c>
      <c r="B8" s="2" t="s">
        <v>139</v>
      </c>
      <c r="C8" s="2" t="s">
        <v>44</v>
      </c>
      <c r="D8" s="2" t="s">
        <v>207</v>
      </c>
      <c r="E8" s="2">
        <v>2</v>
      </c>
      <c r="F8" s="2" t="s">
        <v>83</v>
      </c>
      <c r="G8" s="2" t="s">
        <v>122</v>
      </c>
      <c r="H8" s="2">
        <v>3.7999999999999999E-2</v>
      </c>
      <c r="I8" s="2" t="s">
        <v>53</v>
      </c>
      <c r="J8" s="2">
        <v>0</v>
      </c>
      <c r="K8" s="2">
        <v>1</v>
      </c>
      <c r="L8" s="2">
        <v>4</v>
      </c>
      <c r="M8" s="2">
        <v>4</v>
      </c>
      <c r="N8" s="2">
        <v>20</v>
      </c>
      <c r="O8" s="2">
        <v>26</v>
      </c>
      <c r="P8" s="2">
        <v>4.0999999999999996</v>
      </c>
      <c r="Q8" s="2">
        <v>0.84</v>
      </c>
      <c r="R8" s="2">
        <v>4.1000000000000002E-2</v>
      </c>
      <c r="S8" s="2">
        <v>6.1</v>
      </c>
      <c r="T8" s="2">
        <v>6.7</v>
      </c>
      <c r="U8" s="2">
        <v>0.22</v>
      </c>
      <c r="V8" s="2">
        <v>29.5</v>
      </c>
      <c r="W8" s="2">
        <v>0.92</v>
      </c>
      <c r="X8" s="2">
        <v>0.34</v>
      </c>
      <c r="Y8" s="2">
        <v>5.2999999999999999E-2</v>
      </c>
      <c r="Z8" s="2">
        <v>3.4</v>
      </c>
      <c r="AA8" s="2">
        <v>0.32</v>
      </c>
      <c r="AB8" s="2">
        <v>0.04</v>
      </c>
      <c r="AC8" s="2">
        <v>0.02</v>
      </c>
      <c r="AD8" s="2">
        <v>0.44</v>
      </c>
      <c r="AE8" s="2">
        <v>0.19</v>
      </c>
      <c r="AF8" s="2">
        <v>15.8</v>
      </c>
      <c r="AG8" s="2">
        <v>0.08</v>
      </c>
      <c r="AH8" s="2">
        <v>199.6</v>
      </c>
      <c r="AI8" s="2">
        <v>379.69</v>
      </c>
      <c r="AJ8" s="2">
        <v>0.99</v>
      </c>
      <c r="AK8" s="2">
        <v>0.93</v>
      </c>
      <c r="AL8" s="2">
        <v>379.82</v>
      </c>
      <c r="AM8" s="2">
        <v>0.92</v>
      </c>
      <c r="AN8" s="2">
        <v>0.5</v>
      </c>
      <c r="AO8" s="2">
        <v>5.0000000000000001E-3</v>
      </c>
      <c r="AQ8" s="15">
        <f t="shared" si="2"/>
        <v>238.797</v>
      </c>
      <c r="AR8" s="9">
        <f t="shared" si="0"/>
        <v>1.590555995259572</v>
      </c>
      <c r="AS8" s="9">
        <f>10000*0.2*AR8*(AK8/100)</f>
        <v>29.584341511828043</v>
      </c>
    </row>
    <row r="9" spans="1:45" s="7" customFormat="1" x14ac:dyDescent="0.3">
      <c r="A9" s="6" t="s">
        <v>46</v>
      </c>
      <c r="B9" s="6" t="s">
        <v>144</v>
      </c>
      <c r="C9" s="6" t="s">
        <v>44</v>
      </c>
      <c r="D9" s="6" t="s">
        <v>207</v>
      </c>
      <c r="E9" s="6">
        <v>3</v>
      </c>
      <c r="F9" s="6" t="s">
        <v>93</v>
      </c>
      <c r="G9" s="6" t="s">
        <v>122</v>
      </c>
      <c r="H9" s="6">
        <v>2.9000000000000001E-2</v>
      </c>
      <c r="I9" s="6" t="s">
        <v>48</v>
      </c>
      <c r="J9" s="6">
        <v>0</v>
      </c>
      <c r="K9" s="6">
        <v>1</v>
      </c>
      <c r="L9" s="6">
        <v>2</v>
      </c>
      <c r="M9" s="6">
        <v>4</v>
      </c>
      <c r="N9" s="6">
        <v>10</v>
      </c>
      <c r="O9" s="6">
        <v>21</v>
      </c>
      <c r="P9" s="6">
        <v>1.3</v>
      </c>
      <c r="Q9" s="6">
        <v>0.23</v>
      </c>
      <c r="R9" s="6">
        <v>1.7000000000000001E-2</v>
      </c>
      <c r="S9" s="6">
        <v>4.5999999999999996</v>
      </c>
      <c r="T9" s="6">
        <v>5.3</v>
      </c>
      <c r="U9" s="6">
        <v>0.12</v>
      </c>
      <c r="V9" s="6">
        <v>71.5</v>
      </c>
      <c r="W9" s="6">
        <v>0.23</v>
      </c>
      <c r="X9" s="6">
        <v>0.11</v>
      </c>
      <c r="Y9" s="6">
        <v>0.27600000000000002</v>
      </c>
      <c r="Z9" s="6">
        <v>0.55000000000000004</v>
      </c>
      <c r="AA9" s="6">
        <v>0.08</v>
      </c>
      <c r="AB9" s="6">
        <v>0.04</v>
      </c>
      <c r="AC9" s="6">
        <v>0.01</v>
      </c>
      <c r="AD9" s="6">
        <v>2.5499999999999998</v>
      </c>
      <c r="AE9" s="6">
        <v>0.23</v>
      </c>
      <c r="AF9" s="6">
        <v>14.3</v>
      </c>
      <c r="AG9" s="6">
        <v>0.04</v>
      </c>
      <c r="AH9" s="6">
        <v>99</v>
      </c>
      <c r="AI9" s="6">
        <v>394.88</v>
      </c>
      <c r="AJ9" s="6">
        <v>0.99</v>
      </c>
      <c r="AK9" s="6">
        <v>0.28999999999999998</v>
      </c>
      <c r="AL9" s="6">
        <v>394.88</v>
      </c>
      <c r="AM9" s="6">
        <v>0.28999999999999998</v>
      </c>
      <c r="AN9" s="6">
        <v>0.49</v>
      </c>
      <c r="AO9" s="6">
        <v>4.8999999999999998E-3</v>
      </c>
      <c r="AQ9" s="16">
        <f t="shared" si="2"/>
        <v>238.797</v>
      </c>
      <c r="AR9" s="12">
        <f t="shared" si="0"/>
        <v>1.653622114180664</v>
      </c>
      <c r="AS9" s="12">
        <f t="shared" si="1"/>
        <v>9.5910082622478505</v>
      </c>
    </row>
    <row r="10" spans="1:45" x14ac:dyDescent="0.3">
      <c r="A10" s="2" t="s">
        <v>46</v>
      </c>
      <c r="B10" s="2" t="s">
        <v>136</v>
      </c>
      <c r="C10" s="2" t="s">
        <v>44</v>
      </c>
      <c r="D10" s="2" t="s">
        <v>203</v>
      </c>
      <c r="E10" s="2">
        <v>1</v>
      </c>
      <c r="F10" s="2" t="s">
        <v>77</v>
      </c>
      <c r="G10" s="2" t="s">
        <v>122</v>
      </c>
      <c r="H10" s="2">
        <v>4.9000000000000002E-2</v>
      </c>
      <c r="I10" s="2" t="s">
        <v>48</v>
      </c>
      <c r="J10" s="2">
        <v>0</v>
      </c>
      <c r="K10" s="2">
        <v>1</v>
      </c>
      <c r="L10" s="2">
        <v>2</v>
      </c>
      <c r="M10" s="2">
        <v>2</v>
      </c>
      <c r="N10" s="2">
        <v>17</v>
      </c>
      <c r="O10" s="2">
        <v>35</v>
      </c>
      <c r="P10" s="2">
        <v>2.1</v>
      </c>
      <c r="Q10" s="2">
        <v>0.41</v>
      </c>
      <c r="R10" s="2">
        <v>2.4E-2</v>
      </c>
      <c r="S10" s="2">
        <v>5.3</v>
      </c>
      <c r="T10" s="2">
        <v>6</v>
      </c>
      <c r="U10" s="2">
        <v>0.18</v>
      </c>
      <c r="V10" s="2">
        <v>39.4</v>
      </c>
      <c r="W10" s="2">
        <v>0.32</v>
      </c>
      <c r="X10" s="2">
        <v>0.17</v>
      </c>
      <c r="Y10" s="2">
        <v>0.12</v>
      </c>
      <c r="Z10" s="2">
        <v>1.35</v>
      </c>
      <c r="AA10" s="2">
        <v>0.18</v>
      </c>
      <c r="AB10" s="2">
        <v>0.09</v>
      </c>
      <c r="AC10" s="2">
        <v>0.04</v>
      </c>
      <c r="AD10" s="2">
        <v>0.69</v>
      </c>
      <c r="AE10" s="2">
        <v>0.17</v>
      </c>
      <c r="AF10" s="2">
        <v>15.6</v>
      </c>
      <c r="AG10" s="2">
        <v>0.05</v>
      </c>
      <c r="AH10" s="2">
        <v>157.30000000000001</v>
      </c>
      <c r="AI10" s="2">
        <v>373.51</v>
      </c>
      <c r="AJ10" s="2">
        <v>0.99</v>
      </c>
      <c r="AK10" s="2">
        <v>0.43</v>
      </c>
      <c r="AL10" s="2">
        <v>373.62</v>
      </c>
      <c r="AM10" s="2">
        <v>0.43</v>
      </c>
      <c r="AN10" s="2">
        <v>0.49</v>
      </c>
      <c r="AO10" s="2">
        <v>4.8999999999999998E-3</v>
      </c>
      <c r="AQ10" s="15">
        <f t="shared" si="2"/>
        <v>238.797</v>
      </c>
      <c r="AR10" s="9">
        <f t="shared" si="0"/>
        <v>1.5645925200065327</v>
      </c>
      <c r="AS10" s="9">
        <f t="shared" si="1"/>
        <v>13.45549567205618</v>
      </c>
    </row>
    <row r="11" spans="1:45" x14ac:dyDescent="0.3">
      <c r="A11" s="2" t="s">
        <v>46</v>
      </c>
      <c r="B11" s="2" t="s">
        <v>140</v>
      </c>
      <c r="C11" s="2" t="s">
        <v>44</v>
      </c>
      <c r="D11" s="2" t="s">
        <v>203</v>
      </c>
      <c r="E11" s="2">
        <v>2</v>
      </c>
      <c r="F11" s="2" t="s">
        <v>85</v>
      </c>
      <c r="G11" s="2" t="s">
        <v>122</v>
      </c>
      <c r="H11" s="2">
        <v>4.3999999999999997E-2</v>
      </c>
      <c r="I11" s="2" t="s">
        <v>48</v>
      </c>
      <c r="J11" s="2">
        <v>0</v>
      </c>
      <c r="K11" s="2">
        <v>1</v>
      </c>
      <c r="L11" s="2">
        <v>2</v>
      </c>
      <c r="M11" s="2">
        <v>3</v>
      </c>
      <c r="N11" s="2">
        <v>7</v>
      </c>
      <c r="O11" s="2">
        <v>35</v>
      </c>
      <c r="P11" s="2">
        <v>1.6</v>
      </c>
      <c r="Q11" s="2">
        <v>0.26</v>
      </c>
      <c r="R11" s="2">
        <v>1.7000000000000001E-2</v>
      </c>
      <c r="S11" s="2">
        <v>4.9000000000000004</v>
      </c>
      <c r="T11" s="2">
        <v>5.7</v>
      </c>
      <c r="U11" s="2">
        <v>0.1</v>
      </c>
      <c r="V11" s="2">
        <v>63.4</v>
      </c>
      <c r="W11" s="2">
        <v>9.9000000000000005E-2</v>
      </c>
      <c r="X11" s="2">
        <v>0.14000000000000001</v>
      </c>
      <c r="Y11" s="2">
        <v>0.16500000000000001</v>
      </c>
      <c r="Z11" s="2">
        <v>0.67</v>
      </c>
      <c r="AA11" s="2">
        <v>0.1</v>
      </c>
      <c r="AB11" s="2">
        <v>0.06</v>
      </c>
      <c r="AC11" s="2">
        <v>0.02</v>
      </c>
      <c r="AD11" s="2">
        <v>1.2</v>
      </c>
      <c r="AE11" s="2">
        <v>0.14000000000000001</v>
      </c>
      <c r="AF11" s="2">
        <v>12.8</v>
      </c>
      <c r="AG11" s="2">
        <v>0.04</v>
      </c>
      <c r="AH11" s="2">
        <v>72.099999999999994</v>
      </c>
      <c r="AI11" s="2">
        <v>398.16</v>
      </c>
      <c r="AJ11" s="2">
        <v>0.99</v>
      </c>
      <c r="AK11" s="2">
        <v>0.31</v>
      </c>
      <c r="AL11" s="2">
        <v>398.16</v>
      </c>
      <c r="AM11" s="2">
        <v>0.31</v>
      </c>
      <c r="AN11" s="2">
        <v>0.49</v>
      </c>
      <c r="AO11" s="2">
        <v>4.8999999999999998E-3</v>
      </c>
      <c r="AQ11" s="15">
        <f t="shared" si="2"/>
        <v>238.797</v>
      </c>
      <c r="AR11" s="9">
        <f t="shared" si="0"/>
        <v>1.6673576301209816</v>
      </c>
      <c r="AS11" s="9">
        <f t="shared" si="1"/>
        <v>10.337617306750086</v>
      </c>
    </row>
    <row r="12" spans="1:45" s="7" customFormat="1" x14ac:dyDescent="0.3">
      <c r="A12" s="6" t="s">
        <v>46</v>
      </c>
      <c r="B12" s="6" t="s">
        <v>143</v>
      </c>
      <c r="C12" s="6" t="s">
        <v>44</v>
      </c>
      <c r="D12" s="6" t="s">
        <v>203</v>
      </c>
      <c r="E12" s="6">
        <v>3</v>
      </c>
      <c r="F12" s="6" t="s">
        <v>91</v>
      </c>
      <c r="G12" s="6" t="s">
        <v>122</v>
      </c>
      <c r="H12" s="6">
        <v>3.9E-2</v>
      </c>
      <c r="I12" s="6" t="s">
        <v>48</v>
      </c>
      <c r="J12" s="6">
        <v>0</v>
      </c>
      <c r="K12" s="6">
        <v>1</v>
      </c>
      <c r="L12" s="6">
        <v>3</v>
      </c>
      <c r="M12" s="6">
        <v>3</v>
      </c>
      <c r="N12" s="6">
        <v>13</v>
      </c>
      <c r="O12" s="6">
        <v>35</v>
      </c>
      <c r="P12" s="6">
        <v>1.4</v>
      </c>
      <c r="Q12" s="6">
        <v>0.33</v>
      </c>
      <c r="R12" s="6">
        <v>2.5999999999999999E-2</v>
      </c>
      <c r="S12" s="6">
        <v>5.6</v>
      </c>
      <c r="T12" s="6">
        <v>6.3</v>
      </c>
      <c r="U12" s="6">
        <v>0.16</v>
      </c>
      <c r="V12" s="6">
        <v>37.200000000000003</v>
      </c>
      <c r="W12" s="6">
        <v>0.28000000000000003</v>
      </c>
      <c r="X12" s="6">
        <v>0.2</v>
      </c>
      <c r="Y12" s="6">
        <v>0.10199999999999999</v>
      </c>
      <c r="Z12" s="6">
        <v>1.69</v>
      </c>
      <c r="AA12" s="6">
        <v>0.19</v>
      </c>
      <c r="AB12" s="6">
        <v>0.06</v>
      </c>
      <c r="AC12" s="6">
        <v>0.03</v>
      </c>
      <c r="AD12" s="6">
        <v>0.48</v>
      </c>
      <c r="AE12" s="6">
        <v>0.18</v>
      </c>
      <c r="AF12" s="6">
        <v>14.3</v>
      </c>
      <c r="AG12" s="6">
        <v>0.05</v>
      </c>
      <c r="AH12" s="6">
        <v>128.6</v>
      </c>
      <c r="AI12" s="6">
        <v>366.07</v>
      </c>
      <c r="AJ12" s="6">
        <v>0.99</v>
      </c>
      <c r="AK12" s="6">
        <v>0.7</v>
      </c>
      <c r="AL12" s="6">
        <v>366.07</v>
      </c>
      <c r="AM12" s="6">
        <v>0.7</v>
      </c>
      <c r="AN12" s="6">
        <v>0.49</v>
      </c>
      <c r="AO12" s="6">
        <v>4.8999999999999998E-3</v>
      </c>
      <c r="AQ12" s="16">
        <f t="shared" si="2"/>
        <v>238.797</v>
      </c>
      <c r="AR12" s="12">
        <f t="shared" si="0"/>
        <v>1.5329757074000092</v>
      </c>
      <c r="AS12" s="12">
        <f t="shared" si="1"/>
        <v>21.461659903600125</v>
      </c>
    </row>
    <row r="13" spans="1:45" x14ac:dyDescent="0.3">
      <c r="A13" s="2" t="s">
        <v>46</v>
      </c>
      <c r="B13" s="2" t="s">
        <v>135</v>
      </c>
      <c r="C13" s="2" t="s">
        <v>44</v>
      </c>
      <c r="D13" s="2" t="s">
        <v>202</v>
      </c>
      <c r="E13" s="2">
        <v>1</v>
      </c>
      <c r="F13" s="2" t="s">
        <v>75</v>
      </c>
      <c r="G13" s="2" t="s">
        <v>122</v>
      </c>
      <c r="H13" s="2">
        <v>3.3000000000000002E-2</v>
      </c>
      <c r="I13" s="2" t="s">
        <v>48</v>
      </c>
      <c r="J13" s="2">
        <v>0</v>
      </c>
      <c r="K13" s="2">
        <v>1</v>
      </c>
      <c r="L13" s="2">
        <v>3</v>
      </c>
      <c r="M13" s="2">
        <v>5</v>
      </c>
      <c r="N13" s="2">
        <v>15</v>
      </c>
      <c r="O13" s="2">
        <v>25</v>
      </c>
      <c r="P13" s="2">
        <v>2</v>
      </c>
      <c r="Q13" s="2">
        <v>0.71</v>
      </c>
      <c r="R13" s="2">
        <v>2.7E-2</v>
      </c>
      <c r="S13" s="2">
        <v>5.9</v>
      </c>
      <c r="T13" s="2">
        <v>6.5</v>
      </c>
      <c r="U13" s="2">
        <v>0.16</v>
      </c>
      <c r="V13" s="2">
        <v>43.7</v>
      </c>
      <c r="W13" s="2">
        <v>0.79</v>
      </c>
      <c r="X13" s="2">
        <v>0.23</v>
      </c>
      <c r="Y13" s="2">
        <v>7.5999999999999998E-2</v>
      </c>
      <c r="Z13" s="2">
        <v>3.01</v>
      </c>
      <c r="AA13" s="2">
        <v>0.28000000000000003</v>
      </c>
      <c r="AB13" s="2">
        <v>0.05</v>
      </c>
      <c r="AC13" s="2">
        <v>0.02</v>
      </c>
      <c r="AD13" s="2">
        <v>0.54</v>
      </c>
      <c r="AE13" s="2">
        <v>0.18</v>
      </c>
      <c r="AF13" s="2">
        <v>19.5</v>
      </c>
      <c r="AG13" s="2">
        <v>7.0000000000000007E-2</v>
      </c>
      <c r="AH13" s="2">
        <v>165.4</v>
      </c>
      <c r="AI13" s="2">
        <v>352.99</v>
      </c>
      <c r="AJ13" s="2">
        <v>0.99</v>
      </c>
      <c r="AK13" s="2">
        <v>0.79</v>
      </c>
      <c r="AL13" s="2">
        <v>353.17</v>
      </c>
      <c r="AM13" s="2">
        <v>0.78</v>
      </c>
      <c r="AN13" s="2">
        <v>0.5</v>
      </c>
      <c r="AO13" s="2">
        <v>5.0000000000000001E-3</v>
      </c>
      <c r="AQ13" s="15">
        <f t="shared" si="2"/>
        <v>238.797</v>
      </c>
      <c r="AR13" s="9">
        <f t="shared" si="0"/>
        <v>1.4789549282444923</v>
      </c>
      <c r="AS13" s="9">
        <f t="shared" si="1"/>
        <v>23.36748786626298</v>
      </c>
    </row>
    <row r="14" spans="1:45" x14ac:dyDescent="0.3">
      <c r="A14" s="2" t="s">
        <v>46</v>
      </c>
      <c r="B14" s="2" t="s">
        <v>138</v>
      </c>
      <c r="C14" s="2" t="s">
        <v>44</v>
      </c>
      <c r="D14" s="2" t="s">
        <v>202</v>
      </c>
      <c r="E14" s="2">
        <v>2</v>
      </c>
      <c r="F14" s="2" t="s">
        <v>81</v>
      </c>
      <c r="G14" s="2" t="s">
        <v>122</v>
      </c>
      <c r="H14" s="2">
        <v>3.4000000000000002E-2</v>
      </c>
      <c r="I14" s="2" t="s">
        <v>48</v>
      </c>
      <c r="J14" s="2">
        <v>0</v>
      </c>
      <c r="K14" s="2">
        <v>1</v>
      </c>
      <c r="L14" s="2">
        <v>2</v>
      </c>
      <c r="M14" s="2">
        <v>4</v>
      </c>
      <c r="N14" s="2">
        <v>7</v>
      </c>
      <c r="O14" s="2">
        <v>29</v>
      </c>
      <c r="P14" s="2">
        <v>1.9</v>
      </c>
      <c r="Q14" s="2">
        <v>0.21</v>
      </c>
      <c r="R14" s="2">
        <v>1.7999999999999999E-2</v>
      </c>
      <c r="S14" s="2">
        <v>4.7</v>
      </c>
      <c r="T14" s="2">
        <v>5.5</v>
      </c>
      <c r="U14" s="2">
        <v>0.12</v>
      </c>
      <c r="V14" s="2">
        <v>55.3</v>
      </c>
      <c r="W14" s="2">
        <v>0.19</v>
      </c>
      <c r="X14" s="2">
        <v>0.14000000000000001</v>
      </c>
      <c r="Y14" s="2">
        <v>0.20399999999999999</v>
      </c>
      <c r="Z14" s="2">
        <v>0.57999999999999996</v>
      </c>
      <c r="AA14" s="2">
        <v>0.1</v>
      </c>
      <c r="AB14" s="2">
        <v>0.06</v>
      </c>
      <c r="AC14" s="2">
        <v>0.03</v>
      </c>
      <c r="AD14" s="2">
        <v>2.06</v>
      </c>
      <c r="AE14" s="2">
        <v>0.19</v>
      </c>
      <c r="AF14" s="2">
        <v>12.8</v>
      </c>
      <c r="AG14" s="2">
        <v>0.04</v>
      </c>
      <c r="AH14" s="2">
        <v>103.7</v>
      </c>
      <c r="AI14" s="2">
        <v>427.49</v>
      </c>
      <c r="AJ14" s="2">
        <v>0.99</v>
      </c>
      <c r="AK14" s="2">
        <v>0.31</v>
      </c>
      <c r="AL14" s="2">
        <v>427.61</v>
      </c>
      <c r="AM14" s="2">
        <v>0.31</v>
      </c>
      <c r="AN14" s="2">
        <v>0.49</v>
      </c>
      <c r="AO14" s="2">
        <v>4.8999999999999998E-3</v>
      </c>
      <c r="AQ14" s="15">
        <f t="shared" si="2"/>
        <v>238.797</v>
      </c>
      <c r="AR14" s="9">
        <f t="shared" si="0"/>
        <v>1.7906841375729177</v>
      </c>
      <c r="AS14" s="9">
        <f t="shared" si="1"/>
        <v>11.10224165295209</v>
      </c>
    </row>
    <row r="15" spans="1:45" s="7" customFormat="1" x14ac:dyDescent="0.3">
      <c r="A15" s="6" t="s">
        <v>46</v>
      </c>
      <c r="B15" s="6" t="s">
        <v>145</v>
      </c>
      <c r="C15" s="6" t="s">
        <v>44</v>
      </c>
      <c r="D15" s="6" t="s">
        <v>202</v>
      </c>
      <c r="E15" s="6">
        <v>3</v>
      </c>
      <c r="F15" s="6" t="s">
        <v>95</v>
      </c>
      <c r="G15" s="6" t="s">
        <v>122</v>
      </c>
      <c r="H15" s="6">
        <v>3.5999999999999997E-2</v>
      </c>
      <c r="I15" s="6" t="s">
        <v>48</v>
      </c>
      <c r="J15" s="6">
        <v>0</v>
      </c>
      <c r="K15" s="6">
        <v>1</v>
      </c>
      <c r="L15" s="6">
        <v>3</v>
      </c>
      <c r="M15" s="6">
        <v>6</v>
      </c>
      <c r="N15" s="6">
        <v>20</v>
      </c>
      <c r="O15" s="6">
        <v>34</v>
      </c>
      <c r="P15" s="6">
        <v>1.9</v>
      </c>
      <c r="Q15" s="6">
        <v>0.37</v>
      </c>
      <c r="R15" s="6">
        <v>2.7E-2</v>
      </c>
      <c r="S15" s="6">
        <v>5.4</v>
      </c>
      <c r="T15" s="6">
        <v>6.1</v>
      </c>
      <c r="U15" s="6">
        <v>0.26</v>
      </c>
      <c r="V15" s="6">
        <v>44.9</v>
      </c>
      <c r="W15" s="6">
        <v>0.49</v>
      </c>
      <c r="X15" s="6">
        <v>0.23</v>
      </c>
      <c r="Y15" s="6">
        <v>0.11799999999999999</v>
      </c>
      <c r="Z15" s="6">
        <v>1.61</v>
      </c>
      <c r="AA15" s="6">
        <v>0.14000000000000001</v>
      </c>
      <c r="AB15" s="6">
        <v>0.05</v>
      </c>
      <c r="AC15" s="6">
        <v>0.01</v>
      </c>
      <c r="AD15" s="6">
        <v>0.6</v>
      </c>
      <c r="AE15" s="6">
        <v>0.22</v>
      </c>
      <c r="AF15" s="6">
        <v>11.8</v>
      </c>
      <c r="AG15" s="6">
        <v>0.05</v>
      </c>
      <c r="AH15" s="6">
        <v>109.4</v>
      </c>
      <c r="AI15" s="6">
        <v>399.82</v>
      </c>
      <c r="AJ15" s="6">
        <v>0.99</v>
      </c>
      <c r="AK15" s="6">
        <v>0.45</v>
      </c>
      <c r="AL15" s="6">
        <v>399.82</v>
      </c>
      <c r="AM15" s="6">
        <v>0.45</v>
      </c>
      <c r="AN15" s="6">
        <v>0.49</v>
      </c>
      <c r="AO15" s="6">
        <v>4.8999999999999998E-3</v>
      </c>
      <c r="AQ15" s="16">
        <f t="shared" si="2"/>
        <v>238.797</v>
      </c>
      <c r="AR15" s="12">
        <f t="shared" si="0"/>
        <v>1.6743091412371176</v>
      </c>
      <c r="AS15" s="12">
        <f t="shared" si="1"/>
        <v>15.06878227113406</v>
      </c>
    </row>
    <row r="16" spans="1:45" x14ac:dyDescent="0.3">
      <c r="A16" s="2" t="s">
        <v>46</v>
      </c>
      <c r="B16" s="2" t="s">
        <v>125</v>
      </c>
      <c r="C16" s="2" t="s">
        <v>44</v>
      </c>
      <c r="D16" s="2" t="s">
        <v>206</v>
      </c>
      <c r="E16" s="2">
        <v>1</v>
      </c>
      <c r="F16" s="2" t="s">
        <v>55</v>
      </c>
      <c r="G16" s="2" t="s">
        <v>122</v>
      </c>
      <c r="H16" s="2">
        <v>4.3999999999999997E-2</v>
      </c>
      <c r="I16" s="2" t="s">
        <v>48</v>
      </c>
      <c r="J16" s="2">
        <v>0</v>
      </c>
      <c r="K16" s="2">
        <v>1</v>
      </c>
      <c r="L16" s="2">
        <v>2</v>
      </c>
      <c r="M16" s="2">
        <v>3</v>
      </c>
      <c r="N16" s="2">
        <v>10</v>
      </c>
      <c r="O16" s="2">
        <v>56</v>
      </c>
      <c r="P16" s="2">
        <v>5.7</v>
      </c>
      <c r="Q16" s="2">
        <v>0.4</v>
      </c>
      <c r="R16" s="2">
        <v>3.1E-2</v>
      </c>
      <c r="S16" s="2">
        <v>5.5</v>
      </c>
      <c r="T16" s="2">
        <v>6.4</v>
      </c>
      <c r="U16" s="2">
        <v>0.11</v>
      </c>
      <c r="V16" s="2">
        <v>40.1</v>
      </c>
      <c r="W16" s="2">
        <v>0.21</v>
      </c>
      <c r="X16" s="2">
        <v>0.14000000000000001</v>
      </c>
      <c r="Y16" s="2">
        <v>0.127</v>
      </c>
      <c r="Z16" s="2">
        <v>1.28</v>
      </c>
      <c r="AA16" s="2">
        <v>0.21</v>
      </c>
      <c r="AB16" s="2">
        <v>0.14000000000000001</v>
      </c>
      <c r="AC16" s="2">
        <v>0.05</v>
      </c>
      <c r="AD16" s="2">
        <v>0.88</v>
      </c>
      <c r="AE16" s="2">
        <v>0.25</v>
      </c>
      <c r="AF16" s="2">
        <v>20.6</v>
      </c>
      <c r="AG16" s="2">
        <v>0.04</v>
      </c>
      <c r="AH16" s="2">
        <v>147.9</v>
      </c>
      <c r="AI16" s="2">
        <v>464.59</v>
      </c>
      <c r="AJ16" s="2">
        <v>0.99</v>
      </c>
      <c r="AK16" s="2">
        <v>0.49</v>
      </c>
      <c r="AL16" s="2">
        <v>464.81</v>
      </c>
      <c r="AM16" s="2">
        <v>0.49</v>
      </c>
      <c r="AN16" s="2">
        <v>0.49</v>
      </c>
      <c r="AO16" s="2">
        <v>4.8999999999999998E-3</v>
      </c>
      <c r="AQ16" s="15">
        <f t="shared" si="2"/>
        <v>238.797</v>
      </c>
      <c r="AR16" s="9">
        <f t="shared" si="0"/>
        <v>1.9464649890911527</v>
      </c>
      <c r="AS16" s="9">
        <f t="shared" si="1"/>
        <v>19.075356893093296</v>
      </c>
    </row>
    <row r="17" spans="1:45" x14ac:dyDescent="0.3">
      <c r="A17" s="2" t="s">
        <v>46</v>
      </c>
      <c r="B17" s="2" t="s">
        <v>129</v>
      </c>
      <c r="C17" s="2" t="s">
        <v>44</v>
      </c>
      <c r="D17" s="2" t="s">
        <v>206</v>
      </c>
      <c r="E17" s="2">
        <v>2</v>
      </c>
      <c r="F17" s="2" t="s">
        <v>63</v>
      </c>
      <c r="G17" s="2" t="s">
        <v>122</v>
      </c>
      <c r="H17" s="2">
        <v>4.4999999999999998E-2</v>
      </c>
      <c r="I17" s="2" t="s">
        <v>48</v>
      </c>
      <c r="J17" s="2">
        <v>0</v>
      </c>
      <c r="K17" s="2">
        <v>1</v>
      </c>
      <c r="L17" s="2">
        <v>2</v>
      </c>
      <c r="M17" s="2">
        <v>2</v>
      </c>
      <c r="N17" s="2">
        <v>9</v>
      </c>
      <c r="O17" s="2">
        <v>23</v>
      </c>
      <c r="P17" s="2">
        <v>3.3</v>
      </c>
      <c r="Q17" s="2">
        <v>0.27</v>
      </c>
      <c r="R17" s="2">
        <v>1.7999999999999999E-2</v>
      </c>
      <c r="S17" s="2">
        <v>5.3</v>
      </c>
      <c r="T17" s="2">
        <v>6.2</v>
      </c>
      <c r="U17" s="2">
        <v>0.33</v>
      </c>
      <c r="V17" s="2">
        <v>76.900000000000006</v>
      </c>
      <c r="W17" s="2">
        <v>0.26</v>
      </c>
      <c r="X17" s="2">
        <v>0.4</v>
      </c>
      <c r="Y17" s="2">
        <v>0.13600000000000001</v>
      </c>
      <c r="Z17" s="2">
        <v>0.95</v>
      </c>
      <c r="AA17" s="2">
        <v>0.19</v>
      </c>
      <c r="AB17" s="2">
        <v>0.05</v>
      </c>
      <c r="AC17" s="2">
        <v>9.9000000000000008E-3</v>
      </c>
      <c r="AD17" s="2">
        <v>1.08</v>
      </c>
      <c r="AE17" s="2">
        <v>0.18</v>
      </c>
      <c r="AF17" s="2">
        <v>19.8</v>
      </c>
      <c r="AG17" s="2">
        <v>0.04</v>
      </c>
      <c r="AH17" s="2">
        <v>120.6</v>
      </c>
      <c r="AI17" s="2">
        <v>367.6</v>
      </c>
      <c r="AJ17" s="2">
        <v>0.99</v>
      </c>
      <c r="AK17" s="2">
        <v>0.4</v>
      </c>
      <c r="AL17" s="2">
        <v>367.75</v>
      </c>
      <c r="AM17" s="2">
        <v>0.4</v>
      </c>
      <c r="AN17" s="2">
        <v>0.49</v>
      </c>
      <c r="AO17" s="2">
        <v>4.8999999999999998E-3</v>
      </c>
      <c r="AQ17" s="15">
        <f t="shared" si="2"/>
        <v>238.797</v>
      </c>
      <c r="AR17" s="9">
        <f t="shared" si="0"/>
        <v>1.5400109716621231</v>
      </c>
      <c r="AS17" s="9">
        <f t="shared" si="1"/>
        <v>12.320087773296985</v>
      </c>
    </row>
    <row r="18" spans="1:45" s="7" customFormat="1" x14ac:dyDescent="0.3">
      <c r="A18" s="6" t="s">
        <v>46</v>
      </c>
      <c r="B18" s="6" t="s">
        <v>130</v>
      </c>
      <c r="C18" s="6" t="s">
        <v>44</v>
      </c>
      <c r="D18" s="6" t="s">
        <v>206</v>
      </c>
      <c r="E18" s="6">
        <v>3</v>
      </c>
      <c r="F18" s="6" t="s">
        <v>65</v>
      </c>
      <c r="G18" s="6" t="s">
        <v>122</v>
      </c>
      <c r="H18" s="6">
        <v>6.0999999999999999E-2</v>
      </c>
      <c r="I18" s="6" t="s">
        <v>48</v>
      </c>
      <c r="J18" s="6">
        <v>0</v>
      </c>
      <c r="K18" s="6">
        <v>1</v>
      </c>
      <c r="L18" s="6">
        <v>6</v>
      </c>
      <c r="M18" s="6">
        <v>10</v>
      </c>
      <c r="N18" s="6">
        <v>15</v>
      </c>
      <c r="O18" s="6">
        <v>47</v>
      </c>
      <c r="P18" s="6">
        <v>2.1</v>
      </c>
      <c r="Q18" s="6">
        <v>0.41</v>
      </c>
      <c r="R18" s="6">
        <v>3.4000000000000002E-2</v>
      </c>
      <c r="S18" s="6">
        <v>4.9000000000000004</v>
      </c>
      <c r="T18" s="6">
        <v>5.6</v>
      </c>
      <c r="U18" s="6">
        <v>0.26</v>
      </c>
      <c r="V18" s="6">
        <v>58.1</v>
      </c>
      <c r="W18" s="6">
        <v>0.33</v>
      </c>
      <c r="X18" s="6">
        <v>0.34</v>
      </c>
      <c r="Y18" s="6">
        <v>0.125</v>
      </c>
      <c r="Z18" s="6">
        <v>1.06</v>
      </c>
      <c r="AA18" s="6">
        <v>0.15</v>
      </c>
      <c r="AB18" s="6">
        <v>0.11</v>
      </c>
      <c r="AC18" s="6">
        <v>0.02</v>
      </c>
      <c r="AD18" s="6">
        <v>1.42</v>
      </c>
      <c r="AE18" s="6">
        <v>0.22</v>
      </c>
      <c r="AF18" s="6">
        <v>14.4</v>
      </c>
      <c r="AG18" s="6">
        <v>0.06</v>
      </c>
      <c r="AH18" s="6">
        <v>142</v>
      </c>
      <c r="AI18" s="6">
        <v>366.79</v>
      </c>
      <c r="AJ18" s="6">
        <v>0.99</v>
      </c>
      <c r="AK18" s="6">
        <v>0.52</v>
      </c>
      <c r="AL18" s="6">
        <v>366.79</v>
      </c>
      <c r="AM18" s="6">
        <v>0.52</v>
      </c>
      <c r="AN18" s="6">
        <v>0.49</v>
      </c>
      <c r="AO18" s="6">
        <v>4.8999999999999998E-3</v>
      </c>
      <c r="AQ18" s="16">
        <f t="shared" si="2"/>
        <v>238.797</v>
      </c>
      <c r="AR18" s="12">
        <f t="shared" si="0"/>
        <v>1.5359908206552009</v>
      </c>
      <c r="AS18" s="12">
        <f t="shared" si="1"/>
        <v>15.974304534814088</v>
      </c>
    </row>
    <row r="19" spans="1:45" x14ac:dyDescent="0.3">
      <c r="A19" s="2" t="s">
        <v>46</v>
      </c>
      <c r="B19" s="2" t="s">
        <v>121</v>
      </c>
      <c r="C19" s="2" t="s">
        <v>44</v>
      </c>
      <c r="D19" s="2" t="s">
        <v>198</v>
      </c>
      <c r="E19" s="2">
        <v>1</v>
      </c>
      <c r="F19" s="2" t="s">
        <v>45</v>
      </c>
      <c r="G19" s="2" t="s">
        <v>122</v>
      </c>
      <c r="H19" s="2">
        <v>3.7999999999999999E-2</v>
      </c>
      <c r="I19" s="2" t="s">
        <v>48</v>
      </c>
      <c r="J19" s="2">
        <v>0</v>
      </c>
      <c r="K19" s="2">
        <v>1</v>
      </c>
      <c r="L19" s="2">
        <v>5</v>
      </c>
      <c r="M19" s="2">
        <v>9</v>
      </c>
      <c r="N19" s="2">
        <v>24</v>
      </c>
      <c r="O19" s="2">
        <v>47</v>
      </c>
      <c r="P19" s="2">
        <v>4.8</v>
      </c>
      <c r="Q19" s="2">
        <v>0.56000000000000005</v>
      </c>
      <c r="R19" s="2">
        <v>3.9E-2</v>
      </c>
      <c r="S19" s="2">
        <v>5.2</v>
      </c>
      <c r="T19" s="2">
        <v>5.9</v>
      </c>
      <c r="U19" s="2">
        <v>0.18</v>
      </c>
      <c r="V19" s="2">
        <v>40.1</v>
      </c>
      <c r="W19" s="2">
        <v>0.73</v>
      </c>
      <c r="X19" s="2">
        <v>0.39</v>
      </c>
      <c r="Y19" s="2">
        <v>0.153</v>
      </c>
      <c r="Z19" s="2">
        <v>1.67</v>
      </c>
      <c r="AA19" s="2">
        <v>0.18</v>
      </c>
      <c r="AB19" s="2">
        <v>0.1</v>
      </c>
      <c r="AC19" s="2">
        <v>0.04</v>
      </c>
      <c r="AD19" s="2">
        <v>1.39</v>
      </c>
      <c r="AE19" s="2">
        <v>0.25</v>
      </c>
      <c r="AF19" s="2">
        <v>18.600000000000001</v>
      </c>
      <c r="AG19" s="2">
        <v>0.06</v>
      </c>
      <c r="AH19" s="2">
        <v>130.5</v>
      </c>
      <c r="AI19" s="2">
        <v>392.59</v>
      </c>
      <c r="AJ19" s="2">
        <v>0.99</v>
      </c>
      <c r="AK19" s="2">
        <v>0.65</v>
      </c>
      <c r="AL19" s="2">
        <v>392.59</v>
      </c>
      <c r="AM19" s="2">
        <v>0.65</v>
      </c>
      <c r="AN19" s="2">
        <v>0.49</v>
      </c>
      <c r="AO19" s="2">
        <v>4.8999999999999998E-3</v>
      </c>
      <c r="AQ19" s="15">
        <f t="shared" si="2"/>
        <v>238.797</v>
      </c>
      <c r="AR19" s="9">
        <f t="shared" si="0"/>
        <v>1.6440323789662348</v>
      </c>
      <c r="AS19" s="9">
        <f t="shared" si="1"/>
        <v>21.372420926561055</v>
      </c>
    </row>
    <row r="20" spans="1:45" x14ac:dyDescent="0.3">
      <c r="A20" s="2" t="s">
        <v>46</v>
      </c>
      <c r="B20" s="2" t="s">
        <v>127</v>
      </c>
      <c r="C20" s="2" t="s">
        <v>44</v>
      </c>
      <c r="D20" s="2" t="s">
        <v>198</v>
      </c>
      <c r="E20" s="2">
        <v>2</v>
      </c>
      <c r="F20" s="2" t="s">
        <v>59</v>
      </c>
      <c r="G20" s="2" t="s">
        <v>122</v>
      </c>
      <c r="H20" s="2">
        <v>4.8000000000000001E-2</v>
      </c>
      <c r="I20" s="2" t="s">
        <v>48</v>
      </c>
      <c r="J20" s="2">
        <v>0</v>
      </c>
      <c r="K20" s="2">
        <v>1</v>
      </c>
      <c r="L20" s="2">
        <v>3</v>
      </c>
      <c r="M20" s="2">
        <v>8</v>
      </c>
      <c r="N20" s="2">
        <v>23</v>
      </c>
      <c r="O20" s="2">
        <v>20</v>
      </c>
      <c r="P20" s="2">
        <v>3.3</v>
      </c>
      <c r="Q20" s="2">
        <v>0.63</v>
      </c>
      <c r="R20" s="2">
        <v>4.1000000000000002E-2</v>
      </c>
      <c r="S20" s="2">
        <v>6.3</v>
      </c>
      <c r="T20" s="2">
        <v>6.8</v>
      </c>
      <c r="U20" s="2">
        <v>0.38</v>
      </c>
      <c r="V20" s="2">
        <v>40.1</v>
      </c>
      <c r="W20" s="2">
        <v>1.18</v>
      </c>
      <c r="X20" s="2">
        <v>1.79</v>
      </c>
      <c r="Y20" s="2">
        <v>8.1000000000000003E-2</v>
      </c>
      <c r="Z20" s="2">
        <v>3.8</v>
      </c>
      <c r="AA20" s="2">
        <v>0.3</v>
      </c>
      <c r="AB20" s="2">
        <v>0.04</v>
      </c>
      <c r="AC20" s="2">
        <v>0.02</v>
      </c>
      <c r="AD20" s="2">
        <v>0.63</v>
      </c>
      <c r="AE20" s="2">
        <v>0.25</v>
      </c>
      <c r="AF20" s="2">
        <v>18.899999999999999</v>
      </c>
      <c r="AG20" s="2">
        <v>0.08</v>
      </c>
      <c r="AH20" s="2">
        <v>204.9</v>
      </c>
      <c r="AI20" s="2">
        <v>369.52</v>
      </c>
      <c r="AJ20" s="2">
        <v>0.99</v>
      </c>
      <c r="AK20" s="2">
        <v>0.87</v>
      </c>
      <c r="AL20" s="2">
        <v>369.75</v>
      </c>
      <c r="AM20" s="2">
        <v>0.87</v>
      </c>
      <c r="AN20" s="2">
        <v>0.5</v>
      </c>
      <c r="AO20" s="2">
        <v>5.0000000000000001E-3</v>
      </c>
      <c r="AQ20" s="15">
        <f t="shared" si="2"/>
        <v>238.797</v>
      </c>
      <c r="AR20" s="9">
        <f t="shared" si="0"/>
        <v>1.5483862862598776</v>
      </c>
      <c r="AS20" s="9">
        <f t="shared" si="1"/>
        <v>26.941921380921869</v>
      </c>
    </row>
    <row r="21" spans="1:45" s="7" customFormat="1" x14ac:dyDescent="0.3">
      <c r="A21" s="6" t="s">
        <v>46</v>
      </c>
      <c r="B21" s="6" t="s">
        <v>132</v>
      </c>
      <c r="C21" s="6" t="s">
        <v>44</v>
      </c>
      <c r="D21" s="6" t="s">
        <v>198</v>
      </c>
      <c r="E21" s="6">
        <v>3</v>
      </c>
      <c r="F21" s="6" t="s">
        <v>69</v>
      </c>
      <c r="G21" s="6" t="s">
        <v>122</v>
      </c>
      <c r="H21" s="6">
        <v>3.3000000000000002E-2</v>
      </c>
      <c r="I21" s="6" t="s">
        <v>48</v>
      </c>
      <c r="J21" s="6">
        <v>0</v>
      </c>
      <c r="K21" s="6">
        <v>1</v>
      </c>
      <c r="L21" s="6">
        <v>2</v>
      </c>
      <c r="M21" s="6">
        <v>3</v>
      </c>
      <c r="N21" s="6">
        <v>6</v>
      </c>
      <c r="O21" s="6">
        <v>22</v>
      </c>
      <c r="P21" s="6">
        <v>1.5</v>
      </c>
      <c r="Q21" s="6">
        <v>0.3</v>
      </c>
      <c r="R21" s="6">
        <v>1.4999999999999999E-2</v>
      </c>
      <c r="S21" s="6">
        <v>4.8</v>
      </c>
      <c r="T21" s="6">
        <v>5.6</v>
      </c>
      <c r="U21" s="6">
        <v>0.17</v>
      </c>
      <c r="V21" s="6">
        <v>62.9</v>
      </c>
      <c r="W21" s="6">
        <v>0.22</v>
      </c>
      <c r="X21" s="6">
        <v>0.16</v>
      </c>
      <c r="Y21" s="6">
        <v>0.184</v>
      </c>
      <c r="Z21" s="6">
        <v>0.83</v>
      </c>
      <c r="AA21" s="6">
        <v>0.14000000000000001</v>
      </c>
      <c r="AB21" s="6">
        <v>0.03</v>
      </c>
      <c r="AC21" s="6">
        <v>0.01</v>
      </c>
      <c r="AD21" s="6">
        <v>1.34</v>
      </c>
      <c r="AE21" s="6">
        <v>0.2</v>
      </c>
      <c r="AF21" s="6">
        <v>12.3</v>
      </c>
      <c r="AG21" s="6">
        <v>0.04</v>
      </c>
      <c r="AH21" s="6">
        <v>93.9</v>
      </c>
      <c r="AI21" s="6">
        <v>335.01</v>
      </c>
      <c r="AJ21" s="6">
        <v>0.99</v>
      </c>
      <c r="AK21" s="6">
        <v>0.33</v>
      </c>
      <c r="AL21" s="6">
        <v>335.03</v>
      </c>
      <c r="AM21" s="6">
        <v>0.33</v>
      </c>
      <c r="AN21" s="6">
        <v>0.49</v>
      </c>
      <c r="AO21" s="6">
        <v>4.8999999999999998E-3</v>
      </c>
      <c r="AQ21" s="16">
        <f t="shared" si="2"/>
        <v>238.797</v>
      </c>
      <c r="AR21" s="12">
        <f t="shared" si="0"/>
        <v>1.402990824842858</v>
      </c>
      <c r="AS21" s="12">
        <f t="shared" si="1"/>
        <v>9.2597394439628626</v>
      </c>
    </row>
    <row r="22" spans="1:45" x14ac:dyDescent="0.3">
      <c r="A22" s="2" t="s">
        <v>46</v>
      </c>
      <c r="B22" s="2" t="s">
        <v>124</v>
      </c>
      <c r="C22" s="2" t="s">
        <v>44</v>
      </c>
      <c r="D22" s="2" t="s">
        <v>201</v>
      </c>
      <c r="E22" s="2">
        <v>1</v>
      </c>
      <c r="F22" s="2" t="s">
        <v>52</v>
      </c>
      <c r="G22" s="2" t="s">
        <v>122</v>
      </c>
      <c r="H22" s="2">
        <v>4.4999999999999998E-2</v>
      </c>
      <c r="I22" s="2" t="s">
        <v>48</v>
      </c>
      <c r="J22" s="2">
        <v>0</v>
      </c>
      <c r="K22" s="2">
        <v>1</v>
      </c>
      <c r="L22" s="2">
        <v>2</v>
      </c>
      <c r="M22" s="2">
        <v>2</v>
      </c>
      <c r="N22" s="2">
        <v>15</v>
      </c>
      <c r="O22" s="2">
        <v>36</v>
      </c>
      <c r="P22" s="2">
        <v>2.2000000000000002</v>
      </c>
      <c r="Q22" s="2">
        <v>0.41</v>
      </c>
      <c r="R22" s="2">
        <v>0.02</v>
      </c>
      <c r="S22" s="2">
        <v>5.4</v>
      </c>
      <c r="T22" s="2">
        <v>6.2</v>
      </c>
      <c r="U22" s="2">
        <v>0.17</v>
      </c>
      <c r="V22" s="2">
        <v>36.5</v>
      </c>
      <c r="W22" s="2">
        <v>0.18</v>
      </c>
      <c r="X22" s="2">
        <v>0.24</v>
      </c>
      <c r="Y22" s="2">
        <v>8.8999999999999996E-2</v>
      </c>
      <c r="Z22" s="2">
        <v>1.99</v>
      </c>
      <c r="AA22" s="2">
        <v>0.25</v>
      </c>
      <c r="AB22" s="2">
        <v>7.0000000000000007E-2</v>
      </c>
      <c r="AC22" s="2">
        <v>0.04</v>
      </c>
      <c r="AD22" s="2">
        <v>0.59</v>
      </c>
      <c r="AE22" s="2">
        <v>0.23</v>
      </c>
      <c r="AF22" s="2">
        <v>19.2</v>
      </c>
      <c r="AG22" s="2">
        <v>0.06</v>
      </c>
      <c r="AH22" s="2">
        <v>211.4</v>
      </c>
      <c r="AI22" s="2">
        <v>390.11</v>
      </c>
      <c r="AJ22" s="2">
        <v>0.99</v>
      </c>
      <c r="AK22" s="2">
        <v>0.52</v>
      </c>
      <c r="AL22" s="2">
        <v>390.11</v>
      </c>
      <c r="AM22" s="2">
        <v>0.52</v>
      </c>
      <c r="AN22" s="2">
        <v>0.49</v>
      </c>
      <c r="AO22" s="2">
        <v>4.8999999999999998E-3</v>
      </c>
      <c r="AQ22" s="15">
        <f t="shared" si="2"/>
        <v>238.797</v>
      </c>
      <c r="AR22" s="9">
        <f t="shared" si="0"/>
        <v>1.6336469888650194</v>
      </c>
      <c r="AS22" s="9">
        <f t="shared" si="1"/>
        <v>16.989928684196201</v>
      </c>
    </row>
    <row r="23" spans="1:45" x14ac:dyDescent="0.3">
      <c r="A23" s="2" t="s">
        <v>46</v>
      </c>
      <c r="B23" s="2" t="s">
        <v>128</v>
      </c>
      <c r="C23" s="2" t="s">
        <v>44</v>
      </c>
      <c r="D23" s="2" t="s">
        <v>201</v>
      </c>
      <c r="E23" s="2">
        <v>2</v>
      </c>
      <c r="F23" s="2" t="s">
        <v>61</v>
      </c>
      <c r="G23" s="2" t="s">
        <v>122</v>
      </c>
      <c r="H23" s="2">
        <v>0.05</v>
      </c>
      <c r="I23" s="2" t="s">
        <v>48</v>
      </c>
      <c r="J23" s="2">
        <v>0</v>
      </c>
      <c r="K23" s="2">
        <v>1</v>
      </c>
      <c r="L23" s="2">
        <v>2</v>
      </c>
      <c r="M23" s="2">
        <v>4</v>
      </c>
      <c r="N23" s="2">
        <v>7</v>
      </c>
      <c r="O23" s="2">
        <v>38</v>
      </c>
      <c r="P23" s="2">
        <v>2.9</v>
      </c>
      <c r="Q23" s="2">
        <v>0.32</v>
      </c>
      <c r="R23" s="2">
        <v>2.1999999999999999E-2</v>
      </c>
      <c r="S23" s="2">
        <v>5</v>
      </c>
      <c r="T23" s="2">
        <v>5.7</v>
      </c>
      <c r="U23" s="2">
        <v>0.13</v>
      </c>
      <c r="V23" s="2">
        <v>84.3</v>
      </c>
      <c r="W23" s="2">
        <v>0.47</v>
      </c>
      <c r="X23" s="2">
        <v>0.17</v>
      </c>
      <c r="Y23" s="2">
        <v>0.20699999999999999</v>
      </c>
      <c r="Z23" s="2">
        <v>0.89</v>
      </c>
      <c r="AA23" s="2">
        <v>0.13</v>
      </c>
      <c r="AB23" s="2">
        <v>7.0000000000000007E-2</v>
      </c>
      <c r="AC23" s="2">
        <v>0.03</v>
      </c>
      <c r="AD23" s="2">
        <v>1.1499999999999999</v>
      </c>
      <c r="AE23" s="2">
        <v>0.23</v>
      </c>
      <c r="AF23" s="2">
        <v>16.5</v>
      </c>
      <c r="AG23" s="2">
        <v>0.05</v>
      </c>
      <c r="AH23" s="2">
        <v>105.7</v>
      </c>
      <c r="AI23" s="2">
        <v>355.04</v>
      </c>
      <c r="AJ23" s="2">
        <v>0.99</v>
      </c>
      <c r="AK23" s="2">
        <v>0.5</v>
      </c>
      <c r="AL23" s="2">
        <v>355.25</v>
      </c>
      <c r="AM23" s="2">
        <v>0.5</v>
      </c>
      <c r="AN23" s="2">
        <v>0.49</v>
      </c>
      <c r="AO23" s="2">
        <v>4.8999999999999998E-3</v>
      </c>
      <c r="AQ23" s="15">
        <f t="shared" si="2"/>
        <v>238.797</v>
      </c>
      <c r="AR23" s="9">
        <f t="shared" si="0"/>
        <v>1.4876652554261569</v>
      </c>
      <c r="AS23" s="9">
        <f t="shared" si="1"/>
        <v>14.876652554261568</v>
      </c>
    </row>
    <row r="24" spans="1:45" s="7" customFormat="1" x14ac:dyDescent="0.3">
      <c r="A24" s="6" t="s">
        <v>46</v>
      </c>
      <c r="B24" s="6" t="s">
        <v>131</v>
      </c>
      <c r="C24" s="6" t="s">
        <v>44</v>
      </c>
      <c r="D24" s="6" t="s">
        <v>201</v>
      </c>
      <c r="E24" s="6">
        <v>3</v>
      </c>
      <c r="F24" s="6" t="s">
        <v>67</v>
      </c>
      <c r="G24" s="6" t="s">
        <v>122</v>
      </c>
      <c r="H24" s="6">
        <v>3.5999999999999997E-2</v>
      </c>
      <c r="I24" s="6" t="s">
        <v>48</v>
      </c>
      <c r="J24" s="6">
        <v>0</v>
      </c>
      <c r="K24" s="6">
        <v>1</v>
      </c>
      <c r="L24" s="6">
        <v>1</v>
      </c>
      <c r="M24" s="6">
        <v>2</v>
      </c>
      <c r="N24" s="6">
        <v>5</v>
      </c>
      <c r="O24" s="6">
        <v>32</v>
      </c>
      <c r="P24" s="6">
        <v>6.2</v>
      </c>
      <c r="Q24" s="6">
        <v>0.35</v>
      </c>
      <c r="R24" s="6">
        <v>0.02</v>
      </c>
      <c r="S24" s="6">
        <v>4.8</v>
      </c>
      <c r="T24" s="6">
        <v>5.7</v>
      </c>
      <c r="U24" s="6">
        <v>0.27</v>
      </c>
      <c r="V24" s="6">
        <v>49.4</v>
      </c>
      <c r="W24" s="6">
        <v>0.12</v>
      </c>
      <c r="X24" s="6">
        <v>0.2</v>
      </c>
      <c r="Y24" s="6">
        <v>0.188</v>
      </c>
      <c r="Z24" s="6">
        <v>0.78</v>
      </c>
      <c r="AA24" s="6">
        <v>0.17</v>
      </c>
      <c r="AB24" s="6">
        <v>0.06</v>
      </c>
      <c r="AC24" s="6">
        <v>0.03</v>
      </c>
      <c r="AD24" s="6">
        <v>1.92</v>
      </c>
      <c r="AE24" s="6">
        <v>0.23</v>
      </c>
      <c r="AF24" s="6">
        <v>15.5</v>
      </c>
      <c r="AG24" s="6">
        <v>0.04</v>
      </c>
      <c r="AH24" s="6">
        <v>81.599999999999994</v>
      </c>
      <c r="AI24" s="6">
        <v>355.12</v>
      </c>
      <c r="AJ24" s="6">
        <v>0.99</v>
      </c>
      <c r="AK24" s="6">
        <v>0.41</v>
      </c>
      <c r="AL24" s="6">
        <v>355.13</v>
      </c>
      <c r="AM24" s="6">
        <v>0.41</v>
      </c>
      <c r="AN24" s="6">
        <v>0.49</v>
      </c>
      <c r="AO24" s="6">
        <v>4.8999999999999998E-3</v>
      </c>
      <c r="AQ24" s="16">
        <f t="shared" si="2"/>
        <v>238.797</v>
      </c>
      <c r="AR24" s="12">
        <f t="shared" si="0"/>
        <v>1.4871627365502917</v>
      </c>
      <c r="AS24" s="12">
        <f t="shared" si="1"/>
        <v>12.194734439712391</v>
      </c>
    </row>
    <row r="25" spans="1:45" x14ac:dyDescent="0.3">
      <c r="A25" s="2" t="s">
        <v>46</v>
      </c>
      <c r="B25" s="2" t="s">
        <v>123</v>
      </c>
      <c r="C25" s="2" t="s">
        <v>44</v>
      </c>
      <c r="D25" s="2" t="s">
        <v>200</v>
      </c>
      <c r="E25" s="2">
        <v>1</v>
      </c>
      <c r="F25" s="2" t="s">
        <v>50</v>
      </c>
      <c r="G25" s="2" t="s">
        <v>122</v>
      </c>
      <c r="H25" s="2">
        <v>3.6999999999999998E-2</v>
      </c>
      <c r="I25" s="2" t="s">
        <v>53</v>
      </c>
      <c r="J25" s="2">
        <v>0</v>
      </c>
      <c r="K25" s="2">
        <v>1</v>
      </c>
      <c r="L25" s="2">
        <v>7</v>
      </c>
      <c r="M25" s="2">
        <v>17</v>
      </c>
      <c r="N25" s="2">
        <v>33</v>
      </c>
      <c r="O25" s="2">
        <v>98</v>
      </c>
      <c r="P25" s="2">
        <v>5.5</v>
      </c>
      <c r="Q25" s="2">
        <v>0.79</v>
      </c>
      <c r="R25" s="2">
        <v>6.4000000000000001E-2</v>
      </c>
      <c r="S25" s="2">
        <v>5.7</v>
      </c>
      <c r="T25" s="2">
        <v>6.3</v>
      </c>
      <c r="U25" s="2">
        <v>0.31</v>
      </c>
      <c r="V25" s="2">
        <v>24.4</v>
      </c>
      <c r="W25" s="2">
        <v>1.47</v>
      </c>
      <c r="X25" s="2">
        <v>1.04</v>
      </c>
      <c r="Y25" s="2">
        <v>6.9000000000000006E-2</v>
      </c>
      <c r="Z25" s="2">
        <v>1.92</v>
      </c>
      <c r="AA25" s="2">
        <v>0.33</v>
      </c>
      <c r="AB25" s="2">
        <v>0.23</v>
      </c>
      <c r="AC25" s="2">
        <v>0.1</v>
      </c>
      <c r="AD25" s="2">
        <v>0.69</v>
      </c>
      <c r="AE25" s="2">
        <v>0.28000000000000003</v>
      </c>
      <c r="AF25" s="2">
        <v>15.6</v>
      </c>
      <c r="AG25" s="2">
        <v>0.1</v>
      </c>
      <c r="AH25" s="2">
        <v>169.1</v>
      </c>
      <c r="AI25" s="2">
        <v>207.97</v>
      </c>
      <c r="AJ25" s="2">
        <v>0.99</v>
      </c>
      <c r="AK25" s="2">
        <v>1.07</v>
      </c>
      <c r="AL25" s="2">
        <v>208.19</v>
      </c>
      <c r="AM25" s="2">
        <v>1.07</v>
      </c>
      <c r="AN25" s="2">
        <v>0.49</v>
      </c>
      <c r="AO25" s="2">
        <v>5.0000000000000001E-3</v>
      </c>
      <c r="AQ25" s="15">
        <f t="shared" si="2"/>
        <v>238.797</v>
      </c>
      <c r="AR25" s="9">
        <f t="shared" si="0"/>
        <v>0.87182837305326277</v>
      </c>
      <c r="AS25" s="9">
        <f t="shared" si="1"/>
        <v>18.657127183339824</v>
      </c>
    </row>
    <row r="26" spans="1:45" x14ac:dyDescent="0.3">
      <c r="A26" s="2" t="s">
        <v>46</v>
      </c>
      <c r="B26" s="2" t="s">
        <v>126</v>
      </c>
      <c r="C26" s="2" t="s">
        <v>44</v>
      </c>
      <c r="D26" s="2" t="s">
        <v>200</v>
      </c>
      <c r="E26" s="2">
        <v>2</v>
      </c>
      <c r="F26" s="2" t="s">
        <v>57</v>
      </c>
      <c r="G26" s="2" t="s">
        <v>122</v>
      </c>
      <c r="H26" s="2">
        <v>4.7E-2</v>
      </c>
      <c r="I26" s="2" t="s">
        <v>48</v>
      </c>
      <c r="J26" s="2">
        <v>0</v>
      </c>
      <c r="K26" s="2">
        <v>1</v>
      </c>
      <c r="L26" s="2">
        <v>5</v>
      </c>
      <c r="M26" s="2">
        <v>3</v>
      </c>
      <c r="N26" s="2">
        <v>9</v>
      </c>
      <c r="O26" s="2">
        <v>46</v>
      </c>
      <c r="P26" s="2">
        <v>2.1</v>
      </c>
      <c r="Q26" s="2">
        <v>0.25</v>
      </c>
      <c r="R26" s="2">
        <v>1.7999999999999999E-2</v>
      </c>
      <c r="S26" s="2">
        <v>4.7</v>
      </c>
      <c r="T26" s="2">
        <v>5.8</v>
      </c>
      <c r="U26" s="2">
        <v>0.12</v>
      </c>
      <c r="V26" s="2">
        <v>100</v>
      </c>
      <c r="W26" s="2">
        <v>0.19</v>
      </c>
      <c r="X26" s="2">
        <v>0.15</v>
      </c>
      <c r="Y26" s="2">
        <v>0.32400000000000001</v>
      </c>
      <c r="Z26" s="2">
        <v>0.4</v>
      </c>
      <c r="AA26" s="2">
        <v>0.06</v>
      </c>
      <c r="AB26" s="2">
        <v>0.08</v>
      </c>
      <c r="AC26" s="2">
        <v>0.02</v>
      </c>
      <c r="AD26" s="2">
        <v>5.05</v>
      </c>
      <c r="AE26" s="2">
        <v>0.19</v>
      </c>
      <c r="AF26" s="2">
        <v>15.9</v>
      </c>
      <c r="AG26" s="2">
        <v>0.04</v>
      </c>
      <c r="AH26" s="2">
        <v>100.7</v>
      </c>
      <c r="AI26" s="2">
        <v>345.59</v>
      </c>
      <c r="AJ26" s="2">
        <v>0.99</v>
      </c>
      <c r="AK26" s="2">
        <v>0.34</v>
      </c>
      <c r="AL26" s="2">
        <v>345.59</v>
      </c>
      <c r="AM26" s="2">
        <v>0.34</v>
      </c>
      <c r="AN26" s="2">
        <v>0.49</v>
      </c>
      <c r="AO26" s="2">
        <v>4.8999999999999998E-3</v>
      </c>
      <c r="AQ26" s="15">
        <f t="shared" si="2"/>
        <v>238.797</v>
      </c>
      <c r="AR26" s="9">
        <f t="shared" si="0"/>
        <v>1.4472124859190023</v>
      </c>
      <c r="AS26" s="9">
        <f t="shared" si="1"/>
        <v>9.8410449042492161</v>
      </c>
    </row>
    <row r="27" spans="1:45" s="7" customFormat="1" x14ac:dyDescent="0.3">
      <c r="A27" s="6" t="s">
        <v>46</v>
      </c>
      <c r="B27" s="6" t="s">
        <v>133</v>
      </c>
      <c r="C27" s="6" t="s">
        <v>44</v>
      </c>
      <c r="D27" s="6" t="s">
        <v>200</v>
      </c>
      <c r="E27" s="6">
        <v>3</v>
      </c>
      <c r="F27" s="6" t="s">
        <v>71</v>
      </c>
      <c r="G27" s="6" t="s">
        <v>122</v>
      </c>
      <c r="H27" s="6">
        <v>3.5999999999999997E-2</v>
      </c>
      <c r="I27" s="6" t="s">
        <v>48</v>
      </c>
      <c r="J27" s="6">
        <v>0</v>
      </c>
      <c r="K27" s="6">
        <v>1</v>
      </c>
      <c r="L27" s="6">
        <v>3</v>
      </c>
      <c r="M27" s="6">
        <v>7</v>
      </c>
      <c r="N27" s="6">
        <v>14</v>
      </c>
      <c r="O27" s="6">
        <v>23</v>
      </c>
      <c r="P27" s="6">
        <v>3</v>
      </c>
      <c r="Q27" s="6">
        <v>0.53</v>
      </c>
      <c r="R27" s="6">
        <v>3.1E-2</v>
      </c>
      <c r="S27" s="6">
        <v>5.7</v>
      </c>
      <c r="T27" s="6">
        <v>6.3</v>
      </c>
      <c r="U27" s="6">
        <v>0.24</v>
      </c>
      <c r="V27" s="6">
        <v>35.200000000000003</v>
      </c>
      <c r="W27" s="6">
        <v>0.66</v>
      </c>
      <c r="X27" s="6">
        <v>1.36</v>
      </c>
      <c r="Y27" s="6">
        <v>5.2999999999999999E-2</v>
      </c>
      <c r="Z27" s="6">
        <v>2.54</v>
      </c>
      <c r="AA27" s="6">
        <v>0.21</v>
      </c>
      <c r="AB27" s="6">
        <v>0.06</v>
      </c>
      <c r="AC27" s="6">
        <v>0.02</v>
      </c>
      <c r="AD27" s="6">
        <v>0.45</v>
      </c>
      <c r="AE27" s="6">
        <v>0.25</v>
      </c>
      <c r="AF27" s="6">
        <v>16.899999999999999</v>
      </c>
      <c r="AG27" s="6">
        <v>0.06</v>
      </c>
      <c r="AH27" s="6">
        <v>189.1</v>
      </c>
      <c r="AI27" s="6">
        <v>330.63</v>
      </c>
      <c r="AJ27" s="6">
        <v>0.99</v>
      </c>
      <c r="AK27" s="6">
        <v>0.64</v>
      </c>
      <c r="AL27" s="6">
        <v>330.67</v>
      </c>
      <c r="AM27" s="6">
        <v>0.64</v>
      </c>
      <c r="AN27" s="6">
        <v>0.49</v>
      </c>
      <c r="AO27" s="6">
        <v>5.0000000000000001E-3</v>
      </c>
      <c r="AQ27" s="16">
        <f t="shared" si="2"/>
        <v>238.797</v>
      </c>
      <c r="AR27" s="12">
        <f t="shared" si="0"/>
        <v>1.3847326390197532</v>
      </c>
      <c r="AS27" s="12">
        <f t="shared" si="1"/>
        <v>17.72457777945284</v>
      </c>
    </row>
    <row r="28" spans="1:45" x14ac:dyDescent="0.3">
      <c r="A28" s="2" t="s">
        <v>46</v>
      </c>
      <c r="B28" s="2" t="s">
        <v>149</v>
      </c>
      <c r="C28" s="2" t="s">
        <v>44</v>
      </c>
      <c r="D28" s="2" t="s">
        <v>210</v>
      </c>
      <c r="E28" s="2">
        <v>1</v>
      </c>
      <c r="F28" s="2" t="s">
        <v>103</v>
      </c>
      <c r="G28" s="2" t="s">
        <v>122</v>
      </c>
      <c r="H28" s="2">
        <v>4.1000000000000002E-2</v>
      </c>
      <c r="I28" s="2" t="s">
        <v>53</v>
      </c>
      <c r="J28" s="2">
        <v>0</v>
      </c>
      <c r="K28" s="2">
        <v>1</v>
      </c>
      <c r="L28" s="2">
        <v>3</v>
      </c>
      <c r="M28" s="2">
        <v>5</v>
      </c>
      <c r="N28" s="2">
        <v>10</v>
      </c>
      <c r="O28" s="2">
        <v>19</v>
      </c>
      <c r="P28" s="2">
        <v>10.5</v>
      </c>
      <c r="Q28" s="2">
        <v>0.62</v>
      </c>
      <c r="R28" s="2">
        <v>4.2000000000000003E-2</v>
      </c>
      <c r="S28" s="2">
        <v>5.5</v>
      </c>
      <c r="T28" s="2">
        <v>6.1</v>
      </c>
      <c r="U28" s="2">
        <v>0.16</v>
      </c>
      <c r="V28" s="2">
        <v>36.4</v>
      </c>
      <c r="W28" s="2">
        <v>0.82</v>
      </c>
      <c r="X28" s="2">
        <v>0.17</v>
      </c>
      <c r="Y28" s="2">
        <v>7.5999999999999998E-2</v>
      </c>
      <c r="Z28" s="2">
        <v>2.1</v>
      </c>
      <c r="AA28" s="2">
        <v>0.28999999999999998</v>
      </c>
      <c r="AB28" s="2">
        <v>0.03</v>
      </c>
      <c r="AC28" s="2">
        <v>0.03</v>
      </c>
      <c r="AD28" s="2">
        <v>0.67</v>
      </c>
      <c r="AE28" s="2">
        <v>0.19</v>
      </c>
      <c r="AF28" s="2">
        <v>18.399999999999999</v>
      </c>
      <c r="AG28" s="2">
        <v>0.06</v>
      </c>
      <c r="AH28" s="2">
        <v>103.5</v>
      </c>
      <c r="AI28" s="2">
        <v>294.08999999999997</v>
      </c>
      <c r="AJ28" s="2">
        <v>0.99</v>
      </c>
      <c r="AK28" s="2">
        <v>0.83</v>
      </c>
      <c r="AL28" s="2">
        <v>294.08999999999997</v>
      </c>
      <c r="AM28" s="2">
        <v>0.83</v>
      </c>
      <c r="AN28" s="2">
        <v>0.49</v>
      </c>
      <c r="AO28" s="2">
        <v>4.8999999999999998E-3</v>
      </c>
      <c r="AQ28" s="15">
        <f t="shared" si="2"/>
        <v>238.797</v>
      </c>
      <c r="AR28" s="9">
        <f t="shared" si="0"/>
        <v>1.2315481350268218</v>
      </c>
      <c r="AS28" s="9">
        <f t="shared" si="1"/>
        <v>20.443699041445242</v>
      </c>
    </row>
    <row r="29" spans="1:45" x14ac:dyDescent="0.3">
      <c r="A29" s="2" t="s">
        <v>46</v>
      </c>
      <c r="B29" s="2" t="s">
        <v>153</v>
      </c>
      <c r="C29" s="2" t="s">
        <v>44</v>
      </c>
      <c r="D29" s="2" t="s">
        <v>210</v>
      </c>
      <c r="E29" s="2">
        <v>2</v>
      </c>
      <c r="F29" s="2" t="s">
        <v>112</v>
      </c>
      <c r="G29" s="2" t="s">
        <v>122</v>
      </c>
      <c r="H29" s="2">
        <v>3.7999999999999999E-2</v>
      </c>
      <c r="I29" s="2" t="s">
        <v>48</v>
      </c>
      <c r="J29" s="2">
        <v>0</v>
      </c>
      <c r="K29" s="2">
        <v>1</v>
      </c>
      <c r="L29" s="2">
        <v>2</v>
      </c>
      <c r="M29" s="2">
        <v>6</v>
      </c>
      <c r="N29" s="2">
        <v>12</v>
      </c>
      <c r="O29" s="2">
        <v>22</v>
      </c>
      <c r="P29" s="2">
        <v>3.7</v>
      </c>
      <c r="Q29" s="2">
        <v>0.27</v>
      </c>
      <c r="R29" s="2">
        <v>2.5999999999999999E-2</v>
      </c>
      <c r="S29" s="2">
        <v>4.9000000000000004</v>
      </c>
      <c r="T29" s="2">
        <v>5.5</v>
      </c>
      <c r="U29" s="2">
        <v>0.2</v>
      </c>
      <c r="V29" s="2">
        <v>64.599999999999994</v>
      </c>
      <c r="W29" s="2">
        <v>0.4</v>
      </c>
      <c r="X29" s="2">
        <v>0.22</v>
      </c>
      <c r="Y29" s="2">
        <v>0.217</v>
      </c>
      <c r="Z29" s="2">
        <v>0.79</v>
      </c>
      <c r="AA29" s="2">
        <v>0.06</v>
      </c>
      <c r="AB29" s="2">
        <v>0.04</v>
      </c>
      <c r="AC29" s="2">
        <v>0.02</v>
      </c>
      <c r="AD29" s="2">
        <v>2.11</v>
      </c>
      <c r="AE29" s="2">
        <v>0.13</v>
      </c>
      <c r="AF29" s="2">
        <v>14.7</v>
      </c>
      <c r="AG29" s="2">
        <v>0.04</v>
      </c>
      <c r="AH29" s="2">
        <v>97.7</v>
      </c>
      <c r="AI29" s="2">
        <v>374.54</v>
      </c>
      <c r="AJ29" s="2">
        <v>0.99</v>
      </c>
      <c r="AK29" s="2">
        <v>0.32</v>
      </c>
      <c r="AL29" s="2">
        <v>374.54</v>
      </c>
      <c r="AM29" s="2">
        <v>0.32</v>
      </c>
      <c r="AN29" s="2">
        <v>0.49</v>
      </c>
      <c r="AO29" s="2">
        <v>4.8999999999999998E-3</v>
      </c>
      <c r="AQ29" s="15">
        <f t="shared" si="2"/>
        <v>238.797</v>
      </c>
      <c r="AR29" s="9">
        <f t="shared" si="0"/>
        <v>1.5684451647214999</v>
      </c>
      <c r="AS29" s="9">
        <f t="shared" si="1"/>
        <v>10.0380490542176</v>
      </c>
    </row>
    <row r="30" spans="1:45" s="7" customFormat="1" x14ac:dyDescent="0.3">
      <c r="A30" s="6" t="s">
        <v>46</v>
      </c>
      <c r="B30" s="6" t="s">
        <v>154</v>
      </c>
      <c r="C30" s="6" t="s">
        <v>44</v>
      </c>
      <c r="D30" s="6" t="s">
        <v>210</v>
      </c>
      <c r="E30" s="6">
        <v>3</v>
      </c>
      <c r="F30" s="6" t="s">
        <v>114</v>
      </c>
      <c r="G30" s="6" t="s">
        <v>122</v>
      </c>
      <c r="H30" s="6">
        <v>4.4999999999999998E-2</v>
      </c>
      <c r="I30" s="6" t="s">
        <v>48</v>
      </c>
      <c r="J30" s="6">
        <v>0</v>
      </c>
      <c r="K30" s="6">
        <v>1</v>
      </c>
      <c r="L30" s="6">
        <v>3</v>
      </c>
      <c r="M30" s="6">
        <v>3</v>
      </c>
      <c r="N30" s="6">
        <v>11</v>
      </c>
      <c r="O30" s="6">
        <v>21</v>
      </c>
      <c r="P30" s="6">
        <v>4.5999999999999996</v>
      </c>
      <c r="Q30" s="6">
        <v>0.37</v>
      </c>
      <c r="R30" s="6">
        <v>0.02</v>
      </c>
      <c r="S30" s="6">
        <v>5.0999999999999996</v>
      </c>
      <c r="T30" s="6">
        <v>5.9</v>
      </c>
      <c r="U30" s="6">
        <v>0.18</v>
      </c>
      <c r="V30" s="6">
        <v>52.9</v>
      </c>
      <c r="W30" s="6">
        <v>0.31</v>
      </c>
      <c r="X30" s="6">
        <v>0.16</v>
      </c>
      <c r="Y30" s="6">
        <v>0.13</v>
      </c>
      <c r="Z30" s="6">
        <v>1.1399999999999999</v>
      </c>
      <c r="AA30" s="6">
        <v>0.06</v>
      </c>
      <c r="AB30" s="6">
        <v>0.04</v>
      </c>
      <c r="AC30" s="6">
        <v>9.9000000000000008E-3</v>
      </c>
      <c r="AD30" s="6">
        <v>1.1399999999999999</v>
      </c>
      <c r="AE30" s="6">
        <v>0.15</v>
      </c>
      <c r="AF30" s="6">
        <v>13.2</v>
      </c>
      <c r="AG30" s="6">
        <v>0.03</v>
      </c>
      <c r="AH30" s="6">
        <v>119.5</v>
      </c>
      <c r="AI30" s="6">
        <v>374.25</v>
      </c>
      <c r="AJ30" s="6">
        <v>0.99</v>
      </c>
      <c r="AK30" s="6">
        <v>0.46</v>
      </c>
      <c r="AL30" s="6">
        <v>374.25</v>
      </c>
      <c r="AM30" s="6">
        <v>0.46</v>
      </c>
      <c r="AN30" s="6">
        <v>0.49</v>
      </c>
      <c r="AO30" s="6">
        <v>4.8999999999999998E-3</v>
      </c>
      <c r="AQ30" s="16">
        <f t="shared" si="2"/>
        <v>238.797</v>
      </c>
      <c r="AR30" s="12">
        <f t="shared" si="0"/>
        <v>1.5672307441048254</v>
      </c>
      <c r="AS30" s="12">
        <f t="shared" si="1"/>
        <v>14.418522845764393</v>
      </c>
    </row>
    <row r="31" spans="1:45" x14ac:dyDescent="0.3">
      <c r="A31" s="2" t="s">
        <v>46</v>
      </c>
      <c r="B31" s="2" t="s">
        <v>146</v>
      </c>
      <c r="C31" s="2" t="s">
        <v>44</v>
      </c>
      <c r="D31" s="2" t="s">
        <v>209</v>
      </c>
      <c r="E31" s="2">
        <v>1</v>
      </c>
      <c r="F31" s="2" t="s">
        <v>97</v>
      </c>
      <c r="G31" s="2" t="s">
        <v>122</v>
      </c>
      <c r="H31" s="2">
        <v>0.03</v>
      </c>
      <c r="I31" s="2" t="s">
        <v>48</v>
      </c>
      <c r="J31" s="2">
        <v>0</v>
      </c>
      <c r="K31" s="2">
        <v>1</v>
      </c>
      <c r="L31" s="2">
        <v>3</v>
      </c>
      <c r="M31" s="2">
        <v>2</v>
      </c>
      <c r="N31" s="2">
        <v>13</v>
      </c>
      <c r="O31" s="2">
        <v>16</v>
      </c>
      <c r="P31" s="2">
        <v>1.6</v>
      </c>
      <c r="Q31" s="2">
        <v>0.33</v>
      </c>
      <c r="R31" s="2">
        <v>1.4999999999999999E-2</v>
      </c>
      <c r="S31" s="2">
        <v>4.9000000000000004</v>
      </c>
      <c r="T31" s="2">
        <v>5.7</v>
      </c>
      <c r="U31" s="2">
        <v>0.25</v>
      </c>
      <c r="V31" s="2">
        <v>37.6</v>
      </c>
      <c r="W31" s="2">
        <v>0.1</v>
      </c>
      <c r="X31" s="2">
        <v>0.24</v>
      </c>
      <c r="Y31" s="2">
        <v>0.17599999999999999</v>
      </c>
      <c r="Z31" s="2">
        <v>0.57999999999999996</v>
      </c>
      <c r="AA31" s="2">
        <v>0.08</v>
      </c>
      <c r="AB31" s="2">
        <v>0.02</v>
      </c>
      <c r="AC31" s="2">
        <v>0.01</v>
      </c>
      <c r="AD31" s="2">
        <v>2.09</v>
      </c>
      <c r="AE31" s="2">
        <v>0.15</v>
      </c>
      <c r="AF31" s="2">
        <v>14.9</v>
      </c>
      <c r="AG31" s="2">
        <v>0.04</v>
      </c>
      <c r="AH31" s="2">
        <v>87.2</v>
      </c>
      <c r="AI31" s="2">
        <v>364.5</v>
      </c>
      <c r="AJ31" s="2">
        <v>0.99</v>
      </c>
      <c r="AK31" s="2">
        <v>0.36</v>
      </c>
      <c r="AL31" s="2">
        <v>364.5</v>
      </c>
      <c r="AM31" s="2">
        <v>0.36</v>
      </c>
      <c r="AN31" s="2">
        <v>0.49</v>
      </c>
      <c r="AO31" s="2">
        <v>4.8999999999999998E-3</v>
      </c>
      <c r="AQ31" s="15">
        <f t="shared" si="2"/>
        <v>238.797</v>
      </c>
      <c r="AR31" s="9">
        <f t="shared" si="0"/>
        <v>1.5264010854407719</v>
      </c>
      <c r="AS31" s="9">
        <f t="shared" si="1"/>
        <v>10.990087815173558</v>
      </c>
    </row>
    <row r="32" spans="1:45" x14ac:dyDescent="0.3">
      <c r="A32" s="2" t="s">
        <v>46</v>
      </c>
      <c r="B32" s="2" t="s">
        <v>151</v>
      </c>
      <c r="C32" s="2" t="s">
        <v>44</v>
      </c>
      <c r="D32" s="2" t="s">
        <v>209</v>
      </c>
      <c r="E32" s="2">
        <v>2</v>
      </c>
      <c r="F32" s="2" t="s">
        <v>107</v>
      </c>
      <c r="G32" s="2" t="s">
        <v>122</v>
      </c>
      <c r="H32" s="2">
        <v>3.2000000000000001E-2</v>
      </c>
      <c r="I32" s="2" t="s">
        <v>48</v>
      </c>
      <c r="J32" s="2">
        <v>0</v>
      </c>
      <c r="K32" s="2">
        <v>1</v>
      </c>
      <c r="L32" s="2">
        <v>4</v>
      </c>
      <c r="M32" s="2">
        <v>2</v>
      </c>
      <c r="N32" s="2">
        <v>16</v>
      </c>
      <c r="O32" s="2">
        <v>21</v>
      </c>
      <c r="P32" s="2">
        <v>2.8</v>
      </c>
      <c r="Q32" s="2">
        <v>0.42</v>
      </c>
      <c r="R32" s="2">
        <v>2.1999999999999999E-2</v>
      </c>
      <c r="S32" s="2">
        <v>4.7</v>
      </c>
      <c r="T32" s="2">
        <v>5.5</v>
      </c>
      <c r="U32" s="2">
        <v>0.11</v>
      </c>
      <c r="V32" s="2">
        <v>77.3</v>
      </c>
      <c r="W32" s="2">
        <v>0.18</v>
      </c>
      <c r="X32" s="2">
        <v>0.16</v>
      </c>
      <c r="Y32" s="2">
        <v>0.35699999999999998</v>
      </c>
      <c r="Z32" s="2">
        <v>0.67</v>
      </c>
      <c r="AA32" s="2">
        <v>0.05</v>
      </c>
      <c r="AB32" s="2">
        <v>0.04</v>
      </c>
      <c r="AC32" s="2">
        <v>0.01</v>
      </c>
      <c r="AD32" s="2">
        <v>4.4400000000000004</v>
      </c>
      <c r="AE32" s="2">
        <v>0.14000000000000001</v>
      </c>
      <c r="AF32" s="2">
        <v>14.7</v>
      </c>
      <c r="AG32" s="2">
        <v>0.05</v>
      </c>
      <c r="AH32" s="2">
        <v>124.2</v>
      </c>
      <c r="AI32" s="2">
        <v>355.03</v>
      </c>
      <c r="AJ32" s="2">
        <v>0.99</v>
      </c>
      <c r="AK32" s="2">
        <v>0.5</v>
      </c>
      <c r="AL32" s="2">
        <v>355.03</v>
      </c>
      <c r="AM32" s="2">
        <v>0.5</v>
      </c>
      <c r="AN32" s="2">
        <v>0.49</v>
      </c>
      <c r="AO32" s="2">
        <v>4.8999999999999998E-3</v>
      </c>
      <c r="AQ32" s="15">
        <f t="shared" si="2"/>
        <v>238.797</v>
      </c>
      <c r="AR32" s="9">
        <f t="shared" si="0"/>
        <v>1.4867439708204038</v>
      </c>
      <c r="AS32" s="9">
        <f t="shared" si="1"/>
        <v>14.867439708204039</v>
      </c>
    </row>
    <row r="33" spans="1:45" s="7" customFormat="1" x14ac:dyDescent="0.3">
      <c r="A33" s="6" t="s">
        <v>46</v>
      </c>
      <c r="B33" s="6" t="s">
        <v>156</v>
      </c>
      <c r="C33" s="6" t="s">
        <v>44</v>
      </c>
      <c r="D33" s="6" t="s">
        <v>209</v>
      </c>
      <c r="E33" s="6">
        <v>3</v>
      </c>
      <c r="F33" s="6" t="s">
        <v>118</v>
      </c>
      <c r="G33" s="6" t="s">
        <v>122</v>
      </c>
      <c r="H33" s="6">
        <v>4.4999999999999998E-2</v>
      </c>
      <c r="I33" s="6" t="s">
        <v>48</v>
      </c>
      <c r="J33" s="6">
        <v>0</v>
      </c>
      <c r="K33" s="6">
        <v>1</v>
      </c>
      <c r="L33" s="6">
        <v>4</v>
      </c>
      <c r="M33" s="6">
        <v>13</v>
      </c>
      <c r="N33" s="6">
        <v>21</v>
      </c>
      <c r="O33" s="6">
        <v>28</v>
      </c>
      <c r="P33" s="6">
        <v>8.6999999999999993</v>
      </c>
      <c r="Q33" s="6">
        <v>0.74</v>
      </c>
      <c r="R33" s="6">
        <v>5.5E-2</v>
      </c>
      <c r="S33" s="6">
        <v>6</v>
      </c>
      <c r="T33" s="6">
        <v>6.6</v>
      </c>
      <c r="U33" s="6">
        <v>0.27</v>
      </c>
      <c r="V33" s="6">
        <v>32.1</v>
      </c>
      <c r="W33" s="6">
        <v>2.48</v>
      </c>
      <c r="X33" s="6">
        <v>0.49</v>
      </c>
      <c r="Y33" s="6">
        <v>6.4000000000000001E-2</v>
      </c>
      <c r="Z33" s="6">
        <v>3.75</v>
      </c>
      <c r="AA33" s="6">
        <v>0.23</v>
      </c>
      <c r="AB33" s="6">
        <v>0.03</v>
      </c>
      <c r="AC33" s="6">
        <v>0.02</v>
      </c>
      <c r="AD33" s="6">
        <v>0.33</v>
      </c>
      <c r="AE33" s="6">
        <v>0.2</v>
      </c>
      <c r="AF33" s="6">
        <v>15.9</v>
      </c>
      <c r="AG33" s="6">
        <v>0.08</v>
      </c>
      <c r="AH33" s="6">
        <v>148.19999999999999</v>
      </c>
      <c r="AI33" s="6">
        <v>342.96</v>
      </c>
      <c r="AJ33" s="6">
        <v>0.99</v>
      </c>
      <c r="AK33" s="6">
        <v>1</v>
      </c>
      <c r="AL33" s="6">
        <v>342.96</v>
      </c>
      <c r="AM33" s="6">
        <v>0.99</v>
      </c>
      <c r="AN33" s="6">
        <v>0.49</v>
      </c>
      <c r="AO33" s="6">
        <v>5.0000000000000001E-3</v>
      </c>
      <c r="AQ33" s="16">
        <f t="shared" si="2"/>
        <v>238.797</v>
      </c>
      <c r="AR33" s="12">
        <f t="shared" si="0"/>
        <v>1.436198947222955</v>
      </c>
      <c r="AS33" s="12">
        <f t="shared" si="1"/>
        <v>28.723978944459102</v>
      </c>
    </row>
    <row r="34" spans="1:45" x14ac:dyDescent="0.3">
      <c r="A34" s="2" t="s">
        <v>46</v>
      </c>
      <c r="B34" s="2" t="s">
        <v>148</v>
      </c>
      <c r="C34" s="2" t="s">
        <v>44</v>
      </c>
      <c r="D34" s="2" t="s">
        <v>205</v>
      </c>
      <c r="E34" s="2">
        <v>1</v>
      </c>
      <c r="F34" s="2" t="s">
        <v>101</v>
      </c>
      <c r="G34" s="2" t="s">
        <v>122</v>
      </c>
      <c r="H34" s="2">
        <v>3.5000000000000003E-2</v>
      </c>
      <c r="I34" s="2" t="s">
        <v>48</v>
      </c>
      <c r="J34" s="2">
        <v>0</v>
      </c>
      <c r="K34" s="2">
        <v>1</v>
      </c>
      <c r="L34" s="2">
        <v>2</v>
      </c>
      <c r="M34" s="2">
        <v>3</v>
      </c>
      <c r="N34" s="2">
        <v>21</v>
      </c>
      <c r="O34" s="2">
        <v>32</v>
      </c>
      <c r="P34" s="2">
        <v>14</v>
      </c>
      <c r="Q34" s="2">
        <v>0.4</v>
      </c>
      <c r="R34" s="2">
        <v>0.03</v>
      </c>
      <c r="S34" s="2">
        <v>5</v>
      </c>
      <c r="T34" s="2">
        <v>5.8</v>
      </c>
      <c r="U34" s="2">
        <v>0.16</v>
      </c>
      <c r="V34" s="2">
        <v>45.6</v>
      </c>
      <c r="W34" s="2">
        <v>0.66</v>
      </c>
      <c r="X34" s="2">
        <v>0.16</v>
      </c>
      <c r="Y34" s="2">
        <v>0.157</v>
      </c>
      <c r="Z34" s="2">
        <v>1.17</v>
      </c>
      <c r="AA34" s="2">
        <v>0.05</v>
      </c>
      <c r="AB34" s="2">
        <v>0.05</v>
      </c>
      <c r="AC34" s="2">
        <v>0.02</v>
      </c>
      <c r="AD34" s="2">
        <v>1.53</v>
      </c>
      <c r="AE34" s="2">
        <v>0.23</v>
      </c>
      <c r="AF34" s="2">
        <v>15.4</v>
      </c>
      <c r="AG34" s="2">
        <v>0.05</v>
      </c>
      <c r="AH34" s="2">
        <v>138.69999999999999</v>
      </c>
      <c r="AI34" s="2">
        <v>338.25</v>
      </c>
      <c r="AJ34" s="2">
        <v>0.99</v>
      </c>
      <c r="AK34" s="2">
        <v>0.49</v>
      </c>
      <c r="AL34" s="2">
        <v>338.25</v>
      </c>
      <c r="AM34" s="2">
        <v>0.48</v>
      </c>
      <c r="AN34" s="2">
        <v>0.49</v>
      </c>
      <c r="AO34" s="2">
        <v>4.8999999999999998E-3</v>
      </c>
      <c r="AQ34" s="15">
        <f t="shared" si="2"/>
        <v>238.797</v>
      </c>
      <c r="AR34" s="9">
        <f t="shared" si="0"/>
        <v>1.4164750813452431</v>
      </c>
      <c r="AS34" s="9">
        <f t="shared" si="1"/>
        <v>13.881455797183381</v>
      </c>
    </row>
    <row r="35" spans="1:45" x14ac:dyDescent="0.3">
      <c r="A35" s="2" t="s">
        <v>46</v>
      </c>
      <c r="B35" s="2" t="s">
        <v>152</v>
      </c>
      <c r="C35" s="2" t="s">
        <v>44</v>
      </c>
      <c r="D35" s="2" t="s">
        <v>205</v>
      </c>
      <c r="E35" s="2">
        <v>2</v>
      </c>
      <c r="F35" s="2" t="s">
        <v>110</v>
      </c>
      <c r="G35" s="2" t="s">
        <v>122</v>
      </c>
      <c r="H35" s="2">
        <v>3.1E-2</v>
      </c>
      <c r="I35" s="2" t="s">
        <v>48</v>
      </c>
      <c r="J35" s="2">
        <v>0</v>
      </c>
      <c r="K35" s="2">
        <v>1</v>
      </c>
      <c r="L35" s="2">
        <v>3</v>
      </c>
      <c r="M35" s="2">
        <v>4</v>
      </c>
      <c r="N35" s="2">
        <v>9</v>
      </c>
      <c r="O35" s="2">
        <v>25</v>
      </c>
      <c r="P35" s="2">
        <v>3.2</v>
      </c>
      <c r="Q35" s="2">
        <v>0.28000000000000003</v>
      </c>
      <c r="R35" s="2">
        <v>2.3E-2</v>
      </c>
      <c r="S35" s="2">
        <v>4.9000000000000004</v>
      </c>
      <c r="T35" s="2">
        <v>5.7</v>
      </c>
      <c r="U35" s="2">
        <v>0.15</v>
      </c>
      <c r="V35" s="2">
        <v>67.8</v>
      </c>
      <c r="W35" s="2">
        <v>0.39</v>
      </c>
      <c r="X35" s="2">
        <v>0.15</v>
      </c>
      <c r="Y35" s="2">
        <v>0.20899999999999999</v>
      </c>
      <c r="Z35" s="2">
        <v>0.78</v>
      </c>
      <c r="AA35" s="2">
        <v>7.0000000000000007E-2</v>
      </c>
      <c r="AB35" s="2">
        <v>0.05</v>
      </c>
      <c r="AC35" s="2">
        <v>0.02</v>
      </c>
      <c r="AD35" s="2">
        <v>2.2599999999999998</v>
      </c>
      <c r="AE35" s="2">
        <v>0.15</v>
      </c>
      <c r="AF35" s="2">
        <v>12.1</v>
      </c>
      <c r="AG35" s="2">
        <v>0.04</v>
      </c>
      <c r="AH35" s="2">
        <v>73.5</v>
      </c>
      <c r="AI35" s="2">
        <v>363.5</v>
      </c>
      <c r="AJ35" s="2">
        <v>0.99</v>
      </c>
      <c r="AK35" s="2">
        <v>0.43</v>
      </c>
      <c r="AL35" s="2">
        <v>363.5</v>
      </c>
      <c r="AM35" s="2">
        <v>0.43</v>
      </c>
      <c r="AN35" s="2">
        <v>0.49</v>
      </c>
      <c r="AO35" s="2">
        <v>4.8999999999999998E-3</v>
      </c>
      <c r="AQ35" s="15">
        <f t="shared" si="2"/>
        <v>238.797</v>
      </c>
      <c r="AR35" s="9">
        <f t="shared" si="0"/>
        <v>1.5222134281418946</v>
      </c>
      <c r="AS35" s="9">
        <f t="shared" si="1"/>
        <v>13.091035482020294</v>
      </c>
    </row>
    <row r="36" spans="1:45" s="7" customFormat="1" x14ac:dyDescent="0.3">
      <c r="A36" s="6" t="s">
        <v>46</v>
      </c>
      <c r="B36" s="6" t="s">
        <v>155</v>
      </c>
      <c r="C36" s="6" t="s">
        <v>44</v>
      </c>
      <c r="D36" s="6" t="s">
        <v>205</v>
      </c>
      <c r="E36" s="6">
        <v>3</v>
      </c>
      <c r="F36" s="6" t="s">
        <v>116</v>
      </c>
      <c r="G36" s="6" t="s">
        <v>122</v>
      </c>
      <c r="H36" s="6">
        <v>4.2000000000000003E-2</v>
      </c>
      <c r="I36" s="6" t="s">
        <v>48</v>
      </c>
      <c r="J36" s="6">
        <v>0</v>
      </c>
      <c r="K36" s="6">
        <v>1</v>
      </c>
      <c r="L36" s="6">
        <v>2</v>
      </c>
      <c r="M36" s="6">
        <v>3</v>
      </c>
      <c r="N36" s="6">
        <v>16</v>
      </c>
      <c r="O36" s="6">
        <v>19</v>
      </c>
      <c r="P36" s="6">
        <v>13.5</v>
      </c>
      <c r="Q36" s="6">
        <v>0.44</v>
      </c>
      <c r="R36" s="6">
        <v>3.4000000000000002E-2</v>
      </c>
      <c r="S36" s="6">
        <v>5.4</v>
      </c>
      <c r="T36" s="6">
        <v>6</v>
      </c>
      <c r="U36" s="6">
        <v>0.14000000000000001</v>
      </c>
      <c r="V36" s="6">
        <v>37.1</v>
      </c>
      <c r="W36" s="6">
        <v>0.61</v>
      </c>
      <c r="X36" s="6">
        <v>0.14000000000000001</v>
      </c>
      <c r="Y36" s="6">
        <v>0.108</v>
      </c>
      <c r="Z36" s="6">
        <v>1.76</v>
      </c>
      <c r="AA36" s="6">
        <v>0.11</v>
      </c>
      <c r="AB36" s="6">
        <v>0.04</v>
      </c>
      <c r="AC36" s="6">
        <v>0.02</v>
      </c>
      <c r="AD36" s="6">
        <v>0.7</v>
      </c>
      <c r="AE36" s="6">
        <v>0.18</v>
      </c>
      <c r="AF36" s="6">
        <v>19.7</v>
      </c>
      <c r="AG36" s="6">
        <v>0.05</v>
      </c>
      <c r="AH36" s="6">
        <v>96.5</v>
      </c>
      <c r="AI36" s="6">
        <v>359.61</v>
      </c>
      <c r="AJ36" s="6">
        <v>0.99</v>
      </c>
      <c r="AK36" s="6">
        <v>0.5</v>
      </c>
      <c r="AL36" s="6">
        <v>359.61</v>
      </c>
      <c r="AM36" s="6">
        <v>0.5</v>
      </c>
      <c r="AN36" s="6">
        <v>0.49</v>
      </c>
      <c r="AO36" s="6">
        <v>4.8999999999999998E-3</v>
      </c>
      <c r="AQ36" s="16">
        <f t="shared" si="2"/>
        <v>238.797</v>
      </c>
      <c r="AR36" s="12">
        <f t="shared" si="0"/>
        <v>1.5059234412492619</v>
      </c>
      <c r="AS36" s="12">
        <f t="shared" si="1"/>
        <v>15.05923441249262</v>
      </c>
    </row>
    <row r="37" spans="1:45" x14ac:dyDescent="0.3">
      <c r="A37" s="2" t="s">
        <v>46</v>
      </c>
      <c r="B37" s="2" t="s">
        <v>147</v>
      </c>
      <c r="C37" s="2" t="s">
        <v>44</v>
      </c>
      <c r="D37" s="2" t="s">
        <v>204</v>
      </c>
      <c r="E37" s="2">
        <v>1</v>
      </c>
      <c r="F37" s="2" t="s">
        <v>99</v>
      </c>
      <c r="G37" s="2" t="s">
        <v>122</v>
      </c>
      <c r="H37" s="2">
        <v>3.1E-2</v>
      </c>
      <c r="I37" s="2" t="s">
        <v>48</v>
      </c>
      <c r="J37" s="2">
        <v>0</v>
      </c>
      <c r="K37" s="2">
        <v>1</v>
      </c>
      <c r="L37" s="2">
        <v>2</v>
      </c>
      <c r="M37" s="2">
        <v>2</v>
      </c>
      <c r="N37" s="2">
        <v>8</v>
      </c>
      <c r="O37" s="2">
        <v>22</v>
      </c>
      <c r="P37" s="2">
        <v>5</v>
      </c>
      <c r="Q37" s="2">
        <v>0.22</v>
      </c>
      <c r="R37" s="2">
        <v>1.7999999999999999E-2</v>
      </c>
      <c r="S37" s="2">
        <v>5</v>
      </c>
      <c r="T37" s="2">
        <v>5.8</v>
      </c>
      <c r="U37" s="2">
        <v>0.14000000000000001</v>
      </c>
      <c r="V37" s="2">
        <v>69.7</v>
      </c>
      <c r="W37" s="2">
        <v>0.12</v>
      </c>
      <c r="X37" s="2">
        <v>0.11</v>
      </c>
      <c r="Y37" s="2">
        <v>0.21299999999999999</v>
      </c>
      <c r="Z37" s="2">
        <v>0.82</v>
      </c>
      <c r="AA37" s="2">
        <v>0.05</v>
      </c>
      <c r="AB37" s="2">
        <v>0.04</v>
      </c>
      <c r="AC37" s="2">
        <v>0.02</v>
      </c>
      <c r="AD37" s="2">
        <v>1.48</v>
      </c>
      <c r="AE37" s="2">
        <v>0.18</v>
      </c>
      <c r="AF37" s="2">
        <v>17.3</v>
      </c>
      <c r="AG37" s="2">
        <v>0.03</v>
      </c>
      <c r="AH37" s="2">
        <v>79.900000000000006</v>
      </c>
      <c r="AI37" s="2">
        <v>409.67</v>
      </c>
      <c r="AJ37" s="2">
        <v>0.99</v>
      </c>
      <c r="AK37" s="2">
        <v>0.28999999999999998</v>
      </c>
      <c r="AL37" s="2">
        <v>409.67</v>
      </c>
      <c r="AM37" s="2">
        <v>0.28999999999999998</v>
      </c>
      <c r="AN37" s="2">
        <v>0.49</v>
      </c>
      <c r="AO37" s="2">
        <v>4.8999999999999998E-3</v>
      </c>
      <c r="AQ37" s="15">
        <f t="shared" si="2"/>
        <v>238.797</v>
      </c>
      <c r="AR37" s="9">
        <f t="shared" si="0"/>
        <v>1.7155575656310591</v>
      </c>
      <c r="AS37" s="9">
        <f t="shared" si="1"/>
        <v>9.9502338806601429</v>
      </c>
    </row>
    <row r="38" spans="1:45" x14ac:dyDescent="0.3">
      <c r="A38" s="2" t="s">
        <v>46</v>
      </c>
      <c r="B38" s="2" t="s">
        <v>150</v>
      </c>
      <c r="C38" s="2" t="s">
        <v>44</v>
      </c>
      <c r="D38" s="2" t="s">
        <v>204</v>
      </c>
      <c r="E38" s="2">
        <v>2</v>
      </c>
      <c r="F38" s="2" t="s">
        <v>105</v>
      </c>
      <c r="G38" s="2" t="s">
        <v>122</v>
      </c>
      <c r="H38" s="2">
        <v>3.4000000000000002E-2</v>
      </c>
      <c r="I38" s="2" t="s">
        <v>53</v>
      </c>
      <c r="J38" s="2">
        <v>0</v>
      </c>
      <c r="K38" s="2">
        <v>1</v>
      </c>
      <c r="L38" s="2">
        <v>4</v>
      </c>
      <c r="M38" s="2">
        <v>6</v>
      </c>
      <c r="N38" s="2">
        <v>18</v>
      </c>
      <c r="O38" s="2">
        <v>26</v>
      </c>
      <c r="P38" s="2">
        <v>3</v>
      </c>
      <c r="Q38" s="2">
        <v>0.66</v>
      </c>
      <c r="R38" s="2">
        <v>2.5000000000000001E-2</v>
      </c>
      <c r="S38" s="2">
        <v>4.4000000000000004</v>
      </c>
      <c r="T38" s="2">
        <v>5.2</v>
      </c>
      <c r="U38" s="2">
        <v>0.15</v>
      </c>
      <c r="V38" s="2">
        <v>72.599999999999994</v>
      </c>
      <c r="W38" s="2">
        <v>0.19</v>
      </c>
      <c r="X38" s="2">
        <v>0.19</v>
      </c>
      <c r="Y38" s="2">
        <v>0.47699999999999998</v>
      </c>
      <c r="Z38" s="2">
        <v>0.96</v>
      </c>
      <c r="AA38" s="2">
        <v>0.08</v>
      </c>
      <c r="AB38" s="2">
        <v>0.05</v>
      </c>
      <c r="AC38" s="2">
        <v>0.03</v>
      </c>
      <c r="AD38" s="2">
        <v>5.97</v>
      </c>
      <c r="AE38" s="2">
        <v>0.17</v>
      </c>
      <c r="AF38" s="2">
        <v>24.4</v>
      </c>
      <c r="AG38" s="2">
        <v>0.06</v>
      </c>
      <c r="AH38" s="2">
        <v>99.8</v>
      </c>
      <c r="AI38" s="2">
        <v>358.27</v>
      </c>
      <c r="AJ38" s="2">
        <v>0.99</v>
      </c>
      <c r="AK38" s="2">
        <v>0.86</v>
      </c>
      <c r="AL38" s="2">
        <v>358.27</v>
      </c>
      <c r="AM38" s="2">
        <v>0.85</v>
      </c>
      <c r="AN38" s="2">
        <v>0.49</v>
      </c>
      <c r="AO38" s="2">
        <v>4.8999999999999998E-3</v>
      </c>
      <c r="AQ38" s="15">
        <f t="shared" si="2"/>
        <v>238.797</v>
      </c>
      <c r="AR38" s="9">
        <f t="shared" si="0"/>
        <v>1.5003119804687663</v>
      </c>
      <c r="AS38" s="9">
        <f t="shared" si="1"/>
        <v>25.805366064062781</v>
      </c>
    </row>
    <row r="39" spans="1:45" s="7" customFormat="1" ht="15" thickBot="1" x14ac:dyDescent="0.35">
      <c r="A39" s="6" t="s">
        <v>46</v>
      </c>
      <c r="B39" s="6" t="s">
        <v>157</v>
      </c>
      <c r="C39" s="6" t="s">
        <v>44</v>
      </c>
      <c r="D39" s="6" t="s">
        <v>204</v>
      </c>
      <c r="E39" s="6">
        <v>3</v>
      </c>
      <c r="F39" s="6" t="s">
        <v>120</v>
      </c>
      <c r="G39" s="6" t="s">
        <v>122</v>
      </c>
      <c r="H39" s="6">
        <v>4.2000000000000003E-2</v>
      </c>
      <c r="I39" s="6" t="s">
        <v>48</v>
      </c>
      <c r="J39" s="6">
        <v>0</v>
      </c>
      <c r="K39" s="6">
        <v>1</v>
      </c>
      <c r="L39" s="6">
        <v>3</v>
      </c>
      <c r="M39" s="6">
        <v>5</v>
      </c>
      <c r="N39" s="6">
        <v>14</v>
      </c>
      <c r="O39" s="6">
        <v>19</v>
      </c>
      <c r="P39" s="6">
        <v>14.9</v>
      </c>
      <c r="Q39" s="6">
        <v>0.53</v>
      </c>
      <c r="R39" s="6">
        <v>6.0999999999999999E-2</v>
      </c>
      <c r="S39" s="6">
        <v>6</v>
      </c>
      <c r="T39" s="6">
        <v>6.6</v>
      </c>
      <c r="U39" s="6">
        <v>0.17</v>
      </c>
      <c r="V39" s="6">
        <v>27.3</v>
      </c>
      <c r="W39" s="6">
        <v>1.72</v>
      </c>
      <c r="X39" s="6">
        <v>0.25</v>
      </c>
      <c r="Y39" s="6">
        <v>0.10199999999999999</v>
      </c>
      <c r="Z39" s="6">
        <v>2.91</v>
      </c>
      <c r="AA39" s="6">
        <v>0.2</v>
      </c>
      <c r="AB39" s="6">
        <v>0.03</v>
      </c>
      <c r="AC39" s="6">
        <v>0.02</v>
      </c>
      <c r="AD39" s="6">
        <v>0.22</v>
      </c>
      <c r="AE39" s="6">
        <v>0.26</v>
      </c>
      <c r="AF39" s="6">
        <v>19.100000000000001</v>
      </c>
      <c r="AG39" s="6">
        <v>7.0000000000000007E-2</v>
      </c>
      <c r="AH39" s="6">
        <v>161</v>
      </c>
      <c r="AI39" s="6">
        <v>348.96</v>
      </c>
      <c r="AJ39" s="6">
        <v>0.99</v>
      </c>
      <c r="AK39" s="6">
        <v>0.6</v>
      </c>
      <c r="AL39" s="6">
        <v>348.96</v>
      </c>
      <c r="AM39" s="6">
        <v>0.6</v>
      </c>
      <c r="AN39" s="6">
        <v>0.49</v>
      </c>
      <c r="AO39" s="6">
        <v>4.8999999999999998E-3</v>
      </c>
      <c r="AQ39" s="16">
        <f t="shared" si="2"/>
        <v>238.797</v>
      </c>
      <c r="AR39" s="12">
        <f t="shared" si="0"/>
        <v>1.4613248910162187</v>
      </c>
      <c r="AS39" s="12">
        <f t="shared" si="1"/>
        <v>17.535898692194621</v>
      </c>
    </row>
    <row r="40" spans="1:45" ht="409.6" hidden="1" customHeight="1" x14ac:dyDescent="0.3">
      <c r="E40" s="2">
        <v>1</v>
      </c>
      <c r="AQ40" s="17"/>
    </row>
    <row r="41" spans="1:45" ht="26.4" x14ac:dyDescent="0.3">
      <c r="E41" s="2"/>
      <c r="J41" s="50" t="s">
        <v>215</v>
      </c>
      <c r="K41" s="6" t="s">
        <v>208</v>
      </c>
      <c r="L41" s="10">
        <f>STDEV(L4:L6)/SQRT(3)</f>
        <v>0.33333333333333365</v>
      </c>
      <c r="M41" s="10">
        <f t="shared" ref="M41:AO41" si="3">STDEV(M4:M6)/SQRT(3)</f>
        <v>0.88191710368819676</v>
      </c>
      <c r="N41" s="10">
        <f t="shared" si="3"/>
        <v>2.5166114784235836</v>
      </c>
      <c r="O41" s="10">
        <f t="shared" si="3"/>
        <v>1.2018504251546633</v>
      </c>
      <c r="P41" s="10">
        <f t="shared" si="3"/>
        <v>0.49103066208854074</v>
      </c>
      <c r="Q41" s="10">
        <f t="shared" si="3"/>
        <v>2.3333333333333338E-2</v>
      </c>
      <c r="R41" s="10">
        <f t="shared" si="3"/>
        <v>0</v>
      </c>
      <c r="S41" s="10">
        <f t="shared" si="3"/>
        <v>0.20275875100994073</v>
      </c>
      <c r="T41" s="10">
        <f t="shared" si="3"/>
        <v>0.23333333333333328</v>
      </c>
      <c r="U41" s="10">
        <f t="shared" si="3"/>
        <v>5.7735026918962632E-3</v>
      </c>
      <c r="V41" s="10">
        <f t="shared" si="3"/>
        <v>11.492364615014822</v>
      </c>
      <c r="W41" s="10">
        <f t="shared" si="3"/>
        <v>2.9627314724385227E-2</v>
      </c>
      <c r="X41" s="10">
        <f t="shared" si="3"/>
        <v>1.5275252316519458E-2</v>
      </c>
      <c r="Y41" s="10">
        <f t="shared" si="3"/>
        <v>2.2143471573656551E-2</v>
      </c>
      <c r="Z41" s="10">
        <f t="shared" si="3"/>
        <v>0.16475571141676568</v>
      </c>
      <c r="AA41" s="10">
        <f t="shared" si="3"/>
        <v>1.7320508075688822E-2</v>
      </c>
      <c r="AB41" s="10">
        <f t="shared" si="3"/>
        <v>5.7735026918962649E-3</v>
      </c>
      <c r="AC41" s="10">
        <f t="shared" si="3"/>
        <v>3.3333333333333231E-3</v>
      </c>
      <c r="AD41" s="10">
        <f t="shared" si="3"/>
        <v>0.25300417212194554</v>
      </c>
      <c r="AE41" s="10">
        <f t="shared" si="3"/>
        <v>1.7320508075688686E-2</v>
      </c>
      <c r="AF41" s="10">
        <f t="shared" si="3"/>
        <v>1.1676186592091375</v>
      </c>
      <c r="AG41" s="10">
        <f t="shared" si="3"/>
        <v>3.3333333333333344E-3</v>
      </c>
      <c r="AH41" s="10">
        <f t="shared" si="3"/>
        <v>11.525671829056659</v>
      </c>
      <c r="AI41" s="10">
        <f t="shared" si="3"/>
        <v>23.204918300509778</v>
      </c>
      <c r="AJ41" s="10">
        <f t="shared" si="3"/>
        <v>7.8504622934188746E-17</v>
      </c>
      <c r="AK41" s="10">
        <f t="shared" si="3"/>
        <v>3.5118845842842639E-2</v>
      </c>
      <c r="AL41" s="10">
        <f t="shared" si="3"/>
        <v>23.199777537247591</v>
      </c>
      <c r="AM41" s="10">
        <f t="shared" si="3"/>
        <v>3.8441875315569377E-2</v>
      </c>
      <c r="AN41" s="10">
        <f t="shared" si="3"/>
        <v>0</v>
      </c>
      <c r="AO41" s="10">
        <f t="shared" si="3"/>
        <v>0</v>
      </c>
      <c r="AQ41" s="19">
        <f t="shared" ref="AQ41:AR41" si="4">STDEV(AQ4:AQ6)/SQRT(3)</f>
        <v>0</v>
      </c>
      <c r="AR41" s="10">
        <f t="shared" si="4"/>
        <v>9.7152717736184294E-2</v>
      </c>
      <c r="AS41" s="10">
        <f>STDEV(AS4:AS6)/SQRT(3)</f>
        <v>2.0384680966527595</v>
      </c>
    </row>
    <row r="42" spans="1:45" ht="26.4" x14ac:dyDescent="0.3">
      <c r="E42" s="2"/>
      <c r="J42" s="51"/>
      <c r="K42" s="6" t="s">
        <v>207</v>
      </c>
      <c r="L42" s="10">
        <f>STDEV(L7:L9)/SQRT(3)</f>
        <v>0.66666666666666674</v>
      </c>
      <c r="M42" s="10">
        <f t="shared" ref="M42:AO42" si="5">STDEV(M7:M9)/SQRT(3)</f>
        <v>0</v>
      </c>
      <c r="N42" s="10">
        <f t="shared" si="5"/>
        <v>3.9299420408505328</v>
      </c>
      <c r="O42" s="10">
        <f t="shared" si="5"/>
        <v>1.4529663145135581</v>
      </c>
      <c r="P42" s="10">
        <f t="shared" si="5"/>
        <v>0.88756846371295683</v>
      </c>
      <c r="Q42" s="10">
        <f t="shared" si="5"/>
        <v>0.20168732676541118</v>
      </c>
      <c r="R42" s="10">
        <f t="shared" si="5"/>
        <v>7.3105707331537735E-3</v>
      </c>
      <c r="S42" s="10">
        <f t="shared" si="5"/>
        <v>0.45825756949558494</v>
      </c>
      <c r="T42" s="10">
        <f t="shared" si="5"/>
        <v>0.42557151116012204</v>
      </c>
      <c r="U42" s="10">
        <f t="shared" si="5"/>
        <v>3.333333333333334E-2</v>
      </c>
      <c r="V42" s="10">
        <f t="shared" si="5"/>
        <v>12.127287871206455</v>
      </c>
      <c r="W42" s="10">
        <f t="shared" si="5"/>
        <v>0.24835011129004511</v>
      </c>
      <c r="X42" s="10">
        <f t="shared" si="5"/>
        <v>8.0208062770106461E-2</v>
      </c>
      <c r="Y42" s="10">
        <f t="shared" si="5"/>
        <v>6.4509258594750915E-2</v>
      </c>
      <c r="Z42" s="10">
        <f t="shared" si="5"/>
        <v>0.90835015274947806</v>
      </c>
      <c r="AA42" s="10">
        <f t="shared" si="5"/>
        <v>7.0553368295055763E-2</v>
      </c>
      <c r="AB42" s="10">
        <f t="shared" si="5"/>
        <v>0</v>
      </c>
      <c r="AC42" s="10">
        <f t="shared" si="5"/>
        <v>5.7735026918962528E-3</v>
      </c>
      <c r="AD42" s="10">
        <f t="shared" si="5"/>
        <v>0.6217984668148786</v>
      </c>
      <c r="AE42" s="10">
        <f t="shared" si="5"/>
        <v>1.3333333333333338E-2</v>
      </c>
      <c r="AF42" s="10">
        <f t="shared" si="5"/>
        <v>1.1976829482147719</v>
      </c>
      <c r="AG42" s="10">
        <f t="shared" si="5"/>
        <v>1.3333333333333338E-2</v>
      </c>
      <c r="AH42" s="10">
        <f t="shared" si="5"/>
        <v>33.1245293467612</v>
      </c>
      <c r="AI42" s="10">
        <f t="shared" si="5"/>
        <v>7.955845509923992</v>
      </c>
      <c r="AJ42" s="10">
        <f t="shared" si="5"/>
        <v>7.8504622934188746E-17</v>
      </c>
      <c r="AK42" s="10">
        <f t="shared" si="5"/>
        <v>0.20406970486685294</v>
      </c>
      <c r="AL42" s="10">
        <f t="shared" si="5"/>
        <v>7.9784960988898215</v>
      </c>
      <c r="AM42" s="10">
        <f t="shared" si="5"/>
        <v>0.20074859899884728</v>
      </c>
      <c r="AN42" s="10">
        <f t="shared" si="5"/>
        <v>3.3333333333333361E-3</v>
      </c>
      <c r="AO42" s="10">
        <f t="shared" si="5"/>
        <v>3.3333333333333423E-5</v>
      </c>
      <c r="AQ42" s="19">
        <f t="shared" ref="AQ42:AS42" si="6">STDEV(AQ7:AQ9)/SQRT(3)</f>
        <v>0</v>
      </c>
      <c r="AR42" s="10">
        <f t="shared" si="6"/>
        <v>3.3411207422579907E-2</v>
      </c>
      <c r="AS42" s="10">
        <f t="shared" si="6"/>
        <v>6.3090929954815289</v>
      </c>
    </row>
    <row r="43" spans="1:45" ht="26.4" x14ac:dyDescent="0.3">
      <c r="J43" s="51"/>
      <c r="K43" s="6" t="s">
        <v>203</v>
      </c>
      <c r="L43" s="10">
        <f>STDEV(L10:L12)/SQRT(3)</f>
        <v>0.33333333333333365</v>
      </c>
      <c r="M43" s="10">
        <f t="shared" ref="M43:AP43" si="7">STDEV(M10:M12)/SQRT(3)</f>
        <v>0.33333333333333365</v>
      </c>
      <c r="N43" s="10">
        <f t="shared" si="7"/>
        <v>2.9059326290271161</v>
      </c>
      <c r="O43" s="10">
        <f t="shared" si="7"/>
        <v>0</v>
      </c>
      <c r="P43" s="10">
        <f t="shared" si="7"/>
        <v>0.20816659994661321</v>
      </c>
      <c r="Q43" s="10">
        <f t="shared" si="7"/>
        <v>4.33333333333333E-2</v>
      </c>
      <c r="R43" s="10">
        <f t="shared" si="7"/>
        <v>2.7284509239574829E-3</v>
      </c>
      <c r="S43" s="10">
        <f t="shared" si="7"/>
        <v>0.20275875100994045</v>
      </c>
      <c r="T43" s="10">
        <f t="shared" si="7"/>
        <v>0.17320508075688765</v>
      </c>
      <c r="U43" s="10">
        <f t="shared" si="7"/>
        <v>2.4037008503093239E-2</v>
      </c>
      <c r="V43" s="10">
        <f t="shared" si="7"/>
        <v>8.3907356319004922</v>
      </c>
      <c r="W43" s="10">
        <f t="shared" si="7"/>
        <v>6.7987743993556143E-2</v>
      </c>
      <c r="X43" s="10">
        <f t="shared" si="7"/>
        <v>1.7320508075688888E-2</v>
      </c>
      <c r="Y43" s="10">
        <f t="shared" si="7"/>
        <v>1.8734993995195182E-2</v>
      </c>
      <c r="Z43" s="10">
        <f t="shared" si="7"/>
        <v>0.29985181525398696</v>
      </c>
      <c r="AA43" s="10">
        <f t="shared" si="7"/>
        <v>2.8480012484391748E-2</v>
      </c>
      <c r="AB43" s="10">
        <f t="shared" si="7"/>
        <v>9.9999999999999985E-3</v>
      </c>
      <c r="AC43" s="10">
        <f t="shared" si="7"/>
        <v>5.7735026918962588E-3</v>
      </c>
      <c r="AD43" s="10">
        <f t="shared" si="7"/>
        <v>0.2137755832643195</v>
      </c>
      <c r="AE43" s="10">
        <f t="shared" si="7"/>
        <v>1.2018504251546547E-2</v>
      </c>
      <c r="AF43" s="10">
        <f t="shared" si="7"/>
        <v>0.80897740663410611</v>
      </c>
      <c r="AG43" s="10">
        <f t="shared" si="7"/>
        <v>3.3333333333333335E-3</v>
      </c>
      <c r="AH43" s="10">
        <f t="shared" si="7"/>
        <v>25.027740165220234</v>
      </c>
      <c r="AI43" s="10">
        <f t="shared" si="7"/>
        <v>9.6974916573537016</v>
      </c>
      <c r="AJ43" s="10">
        <f t="shared" si="7"/>
        <v>7.8504622934188746E-17</v>
      </c>
      <c r="AK43" s="10">
        <f t="shared" si="7"/>
        <v>0.11532562594670796</v>
      </c>
      <c r="AL43" s="10">
        <f t="shared" si="7"/>
        <v>9.6867096810240287</v>
      </c>
      <c r="AM43" s="10">
        <f t="shared" si="7"/>
        <v>0.11532562594670796</v>
      </c>
      <c r="AN43" s="10">
        <f t="shared" si="7"/>
        <v>0</v>
      </c>
      <c r="AO43" s="10">
        <f t="shared" si="7"/>
        <v>0</v>
      </c>
      <c r="AP43" s="10" t="e">
        <f t="shared" si="7"/>
        <v>#DIV/0!</v>
      </c>
      <c r="AQ43" s="19">
        <f t="shared" ref="AQ43:AS43" si="8">STDEV(AQ10:AQ12)/SQRT(3)</f>
        <v>0</v>
      </c>
      <c r="AR43" s="10">
        <f t="shared" si="8"/>
        <v>4.0564620497845587E-2</v>
      </c>
      <c r="AS43" s="10">
        <f t="shared" si="8"/>
        <v>3.3129724392641675</v>
      </c>
    </row>
    <row r="44" spans="1:45" ht="26.4" x14ac:dyDescent="0.3">
      <c r="J44" s="51"/>
      <c r="K44" s="6" t="s">
        <v>202</v>
      </c>
      <c r="L44" s="10">
        <f>STDEV(L13:L15)/SQRT(3)</f>
        <v>0.33333333333333365</v>
      </c>
      <c r="M44" s="10">
        <f t="shared" ref="M44:AP44" si="9">STDEV(M13:M15)/SQRT(3)</f>
        <v>0.57735026918962584</v>
      </c>
      <c r="N44" s="10">
        <f t="shared" si="9"/>
        <v>3.7859388972001824</v>
      </c>
      <c r="O44" s="10">
        <f t="shared" si="9"/>
        <v>2.6034165586355469</v>
      </c>
      <c r="P44" s="10">
        <f t="shared" si="9"/>
        <v>3.3333333333333368E-2</v>
      </c>
      <c r="Q44" s="10">
        <f t="shared" si="9"/>
        <v>0.14742229591663986</v>
      </c>
      <c r="R44" s="10">
        <f t="shared" si="9"/>
        <v>3.0000000000000005E-3</v>
      </c>
      <c r="S44" s="10">
        <f t="shared" si="9"/>
        <v>0.34801021696368512</v>
      </c>
      <c r="T44" s="10">
        <f t="shared" si="9"/>
        <v>0.29059326290271159</v>
      </c>
      <c r="U44" s="10">
        <f t="shared" si="9"/>
        <v>4.1633319989322647E-2</v>
      </c>
      <c r="V44" s="10">
        <f t="shared" si="9"/>
        <v>3.6829939511821199</v>
      </c>
      <c r="W44" s="10">
        <f t="shared" si="9"/>
        <v>0.17320508075688784</v>
      </c>
      <c r="X44" s="10">
        <f t="shared" si="9"/>
        <v>3.0000000000000047E-2</v>
      </c>
      <c r="Y44" s="10">
        <f t="shared" si="9"/>
        <v>3.767109118556445E-2</v>
      </c>
      <c r="Z44" s="10">
        <f t="shared" si="9"/>
        <v>0.70418589717330859</v>
      </c>
      <c r="AA44" s="10">
        <f t="shared" si="9"/>
        <v>5.4569018479149675E-2</v>
      </c>
      <c r="AB44" s="10">
        <f t="shared" si="9"/>
        <v>3.3333333333333318E-3</v>
      </c>
      <c r="AC44" s="10">
        <f t="shared" si="9"/>
        <v>5.7735026918962528E-3</v>
      </c>
      <c r="AD44" s="10">
        <f t="shared" si="9"/>
        <v>0.49696858832101015</v>
      </c>
      <c r="AE44" s="10">
        <f t="shared" si="9"/>
        <v>1.2018504251546634E-2</v>
      </c>
      <c r="AF44" s="10">
        <f t="shared" si="9"/>
        <v>2.4172987679087918</v>
      </c>
      <c r="AG44" s="10">
        <f t="shared" si="9"/>
        <v>8.8191710368819426E-3</v>
      </c>
      <c r="AH44" s="10">
        <f t="shared" si="9"/>
        <v>19.685555900484797</v>
      </c>
      <c r="AI44" s="10">
        <f t="shared" si="9"/>
        <v>21.742083872322617</v>
      </c>
      <c r="AJ44" s="10">
        <f t="shared" si="9"/>
        <v>7.8504622934188746E-17</v>
      </c>
      <c r="AK44" s="10">
        <f t="shared" si="9"/>
        <v>0.14251705550954635</v>
      </c>
      <c r="AL44" s="10">
        <f t="shared" si="9"/>
        <v>21.717658201974213</v>
      </c>
      <c r="AM44" s="10">
        <f t="shared" si="9"/>
        <v>0.13932376362670915</v>
      </c>
      <c r="AN44" s="10">
        <f t="shared" si="9"/>
        <v>3.3333333333333361E-3</v>
      </c>
      <c r="AO44" s="10">
        <f t="shared" si="9"/>
        <v>3.3333333333333423E-5</v>
      </c>
      <c r="AP44" s="10" t="e">
        <f t="shared" si="9"/>
        <v>#DIV/0!</v>
      </c>
      <c r="AQ44" s="19">
        <f t="shared" ref="AQ44:AS44" si="10">STDEV(AQ13:AQ15)/SQRT(3)</f>
        <v>0</v>
      </c>
      <c r="AR44" s="10">
        <f t="shared" si="10"/>
        <v>9.0946109884019535E-2</v>
      </c>
      <c r="AS44" s="10">
        <f t="shared" si="10"/>
        <v>3.6135410741592517</v>
      </c>
    </row>
    <row r="45" spans="1:45" ht="26.4" x14ac:dyDescent="0.3">
      <c r="J45" s="51"/>
      <c r="K45" s="6" t="s">
        <v>206</v>
      </c>
      <c r="L45" s="10">
        <f>STDEV(L16:L18)/SQRT(3)</f>
        <v>1.3333333333333333</v>
      </c>
      <c r="M45" s="10">
        <f t="shared" ref="M45:AO45" si="11">STDEV(M16:M18)/SQRT(3)</f>
        <v>2.5166114784235836</v>
      </c>
      <c r="N45" s="10">
        <f t="shared" si="11"/>
        <v>1.8559214542766749</v>
      </c>
      <c r="O45" s="10">
        <f t="shared" si="11"/>
        <v>9.8488578017961039</v>
      </c>
      <c r="P45" s="10">
        <f t="shared" si="11"/>
        <v>1.0583005244258368</v>
      </c>
      <c r="Q45" s="10">
        <f t="shared" si="11"/>
        <v>4.5092497528228928E-2</v>
      </c>
      <c r="R45" s="10">
        <f t="shared" si="11"/>
        <v>4.9103066208854036E-3</v>
      </c>
      <c r="S45" s="10">
        <f t="shared" si="11"/>
        <v>0.1763834207376393</v>
      </c>
      <c r="T45" s="10">
        <f t="shared" si="11"/>
        <v>0.24037008503093282</v>
      </c>
      <c r="U45" s="10">
        <f t="shared" si="11"/>
        <v>6.4893074446439353E-2</v>
      </c>
      <c r="V45" s="10">
        <f t="shared" si="11"/>
        <v>10.624081659659414</v>
      </c>
      <c r="W45" s="10">
        <f t="shared" si="11"/>
        <v>3.480102169636845E-2</v>
      </c>
      <c r="X45" s="10">
        <f t="shared" si="11"/>
        <v>7.8598840817010671E-2</v>
      </c>
      <c r="Y45" s="10">
        <f t="shared" si="11"/>
        <v>3.3829638550307434E-3</v>
      </c>
      <c r="Z45" s="10">
        <f t="shared" si="11"/>
        <v>9.7010881405702049E-2</v>
      </c>
      <c r="AA45" s="10">
        <f t="shared" si="11"/>
        <v>1.7638342073763819E-2</v>
      </c>
      <c r="AB45" s="10">
        <f t="shared" si="11"/>
        <v>2.6457513110645915E-2</v>
      </c>
      <c r="AC45" s="10">
        <f t="shared" si="11"/>
        <v>1.2041640715081613E-2</v>
      </c>
      <c r="AD45" s="10">
        <f t="shared" si="11"/>
        <v>0.157621205567159</v>
      </c>
      <c r="AE45" s="10">
        <f t="shared" si="11"/>
        <v>2.0275875100993976E-2</v>
      </c>
      <c r="AF45" s="10">
        <f t="shared" si="11"/>
        <v>1.9470775822013646</v>
      </c>
      <c r="AG45" s="10">
        <f t="shared" si="11"/>
        <v>6.6666666666666576E-3</v>
      </c>
      <c r="AH45" s="10">
        <f t="shared" si="11"/>
        <v>8.2934378342826669</v>
      </c>
      <c r="AI45" s="10">
        <f t="shared" si="11"/>
        <v>32.465842049760589</v>
      </c>
      <c r="AJ45" s="10">
        <f t="shared" si="11"/>
        <v>7.8504622934188746E-17</v>
      </c>
      <c r="AK45" s="10">
        <f t="shared" si="11"/>
        <v>3.6055512754639703E-2</v>
      </c>
      <c r="AL45" s="10">
        <f t="shared" si="11"/>
        <v>32.514514365809752</v>
      </c>
      <c r="AM45" s="10">
        <f t="shared" si="11"/>
        <v>3.6055512754639703E-2</v>
      </c>
      <c r="AN45" s="10">
        <f t="shared" si="11"/>
        <v>0</v>
      </c>
      <c r="AO45" s="10">
        <f t="shared" si="11"/>
        <v>0</v>
      </c>
      <c r="AQ45" s="19">
        <f t="shared" ref="AQ45:AS45" si="12">STDEV(AQ16:AQ18)/SQRT(3)</f>
        <v>0</v>
      </c>
      <c r="AR45" s="10">
        <f t="shared" si="12"/>
        <v>0.1361596434034352</v>
      </c>
      <c r="AS45" s="10">
        <f t="shared" si="12"/>
        <v>1.9522563406054529</v>
      </c>
    </row>
    <row r="46" spans="1:45" ht="26.4" x14ac:dyDescent="0.3">
      <c r="J46" s="51"/>
      <c r="K46" s="6" t="s">
        <v>198</v>
      </c>
      <c r="L46" s="10">
        <f>STDEV(L19:L21)/SQRT(3)</f>
        <v>0.88191710368819676</v>
      </c>
      <c r="M46" s="10">
        <f t="shared" ref="M46:AO46" si="13">STDEV(M19:M21)/SQRT(3)</f>
        <v>1.8559214542766735</v>
      </c>
      <c r="N46" s="10">
        <f t="shared" si="13"/>
        <v>5.8404718226450765</v>
      </c>
      <c r="O46" s="10">
        <f t="shared" si="13"/>
        <v>8.6858761471969217</v>
      </c>
      <c r="P46" s="10">
        <f t="shared" si="13"/>
        <v>0.95393920141694577</v>
      </c>
      <c r="Q46" s="10">
        <f t="shared" si="13"/>
        <v>0.10038813564250408</v>
      </c>
      <c r="R46" s="10">
        <f t="shared" si="13"/>
        <v>8.3533093907611107E-3</v>
      </c>
      <c r="S46" s="10">
        <f t="shared" si="13"/>
        <v>0.44845413490245911</v>
      </c>
      <c r="T46" s="10">
        <f t="shared" si="13"/>
        <v>0.36055512754639896</v>
      </c>
      <c r="U46" s="10">
        <f t="shared" si="13"/>
        <v>6.8394281762277256E-2</v>
      </c>
      <c r="V46" s="10">
        <f t="shared" si="13"/>
        <v>7.6000000000000147</v>
      </c>
      <c r="W46" s="10">
        <f t="shared" si="13"/>
        <v>0.27730849247724099</v>
      </c>
      <c r="X46" s="10">
        <f t="shared" si="13"/>
        <v>0.50934598588124091</v>
      </c>
      <c r="Y46" s="10">
        <f t="shared" si="13"/>
        <v>3.050865086787315E-2</v>
      </c>
      <c r="Z46" s="10">
        <f t="shared" si="13"/>
        <v>0.88391176030189811</v>
      </c>
      <c r="AA46" s="10">
        <f t="shared" si="13"/>
        <v>4.8074017006186479E-2</v>
      </c>
      <c r="AB46" s="10">
        <f t="shared" si="13"/>
        <v>2.1858128414340004E-2</v>
      </c>
      <c r="AC46" s="10">
        <f t="shared" si="13"/>
        <v>8.8191710368819703E-3</v>
      </c>
      <c r="AD46" s="10">
        <f t="shared" si="13"/>
        <v>0.24542480178933268</v>
      </c>
      <c r="AE46" s="10">
        <f t="shared" si="13"/>
        <v>1.6666666666666861E-2</v>
      </c>
      <c r="AF46" s="10">
        <f t="shared" si="13"/>
        <v>2.1517434791350092</v>
      </c>
      <c r="AG46" s="10">
        <f t="shared" si="13"/>
        <v>1.1547005383792506E-2</v>
      </c>
      <c r="AH46" s="10">
        <f t="shared" si="13"/>
        <v>32.656392942270926</v>
      </c>
      <c r="AI46" s="10">
        <f t="shared" si="13"/>
        <v>16.730911843384717</v>
      </c>
      <c r="AJ46" s="10">
        <f t="shared" si="13"/>
        <v>7.8504622934188746E-17</v>
      </c>
      <c r="AK46" s="10">
        <f t="shared" si="13"/>
        <v>0.15677301355073128</v>
      </c>
      <c r="AL46" s="10">
        <f t="shared" si="13"/>
        <v>16.733694551214128</v>
      </c>
      <c r="AM46" s="10">
        <f t="shared" si="13"/>
        <v>0.15677301355073128</v>
      </c>
      <c r="AN46" s="10">
        <f t="shared" si="13"/>
        <v>3.3333333333333361E-3</v>
      </c>
      <c r="AO46" s="10">
        <f t="shared" si="13"/>
        <v>3.3333333333333423E-5</v>
      </c>
      <c r="AQ46" s="19">
        <f t="shared" ref="AQ46:AS46" si="14">STDEV(AQ19:AQ21)/SQRT(3)</f>
        <v>0</v>
      </c>
      <c r="AR46" s="10">
        <f t="shared" si="14"/>
        <v>7.0074978124574971E-2</v>
      </c>
      <c r="AS46" s="10">
        <f t="shared" si="14"/>
        <v>5.219599527324986</v>
      </c>
    </row>
    <row r="47" spans="1:45" ht="39.6" x14ac:dyDescent="0.3">
      <c r="J47" s="51"/>
      <c r="K47" s="6" t="s">
        <v>201</v>
      </c>
      <c r="L47" s="10">
        <f>STDEV(L22:L24)/SQRT(3)</f>
        <v>0.3333333333333332</v>
      </c>
      <c r="M47" s="10">
        <f t="shared" ref="M47:AO47" si="15">STDEV(M22:M24)/SQRT(3)</f>
        <v>0.66666666666666674</v>
      </c>
      <c r="N47" s="10">
        <f t="shared" si="15"/>
        <v>3.0550504633038935</v>
      </c>
      <c r="O47" s="10">
        <f t="shared" si="15"/>
        <v>1.7638342073763937</v>
      </c>
      <c r="P47" s="10">
        <f t="shared" si="15"/>
        <v>1.2333333333333334</v>
      </c>
      <c r="Q47" s="10">
        <f t="shared" si="15"/>
        <v>2.6457513110645675E-2</v>
      </c>
      <c r="R47" s="10">
        <f t="shared" si="15"/>
        <v>6.666666666666661E-4</v>
      </c>
      <c r="S47" s="10">
        <f t="shared" si="15"/>
        <v>0.17638342073763955</v>
      </c>
      <c r="T47" s="10">
        <f t="shared" si="15"/>
        <v>0.16666666666666666</v>
      </c>
      <c r="U47" s="10">
        <f t="shared" si="15"/>
        <v>4.1633319989322647E-2</v>
      </c>
      <c r="V47" s="10">
        <f t="shared" si="15"/>
        <v>14.277527018982585</v>
      </c>
      <c r="W47" s="10">
        <f t="shared" si="15"/>
        <v>0.10806376718298222</v>
      </c>
      <c r="X47" s="10">
        <f t="shared" si="15"/>
        <v>2.027587510099392E-2</v>
      </c>
      <c r="Y47" s="10">
        <f t="shared" si="15"/>
        <v>3.6580201080791123E-2</v>
      </c>
      <c r="Z47" s="10">
        <f t="shared" si="15"/>
        <v>0.38630730427126697</v>
      </c>
      <c r="AA47" s="10">
        <f t="shared" si="15"/>
        <v>3.5276684147527868E-2</v>
      </c>
      <c r="AB47" s="10">
        <f t="shared" si="15"/>
        <v>3.3333333333333361E-3</v>
      </c>
      <c r="AC47" s="10">
        <f t="shared" si="15"/>
        <v>3.3333333333333335E-3</v>
      </c>
      <c r="AD47" s="10">
        <f t="shared" si="15"/>
        <v>0.38552993831002719</v>
      </c>
      <c r="AE47" s="10">
        <f t="shared" si="15"/>
        <v>0</v>
      </c>
      <c r="AF47" s="10">
        <f t="shared" si="15"/>
        <v>1.1050389636167182</v>
      </c>
      <c r="AG47" s="10">
        <f t="shared" si="15"/>
        <v>5.7735026918962649E-3</v>
      </c>
      <c r="AH47" s="10">
        <f t="shared" si="15"/>
        <v>39.861802936311491</v>
      </c>
      <c r="AI47" s="10">
        <f t="shared" si="15"/>
        <v>11.676689504212131</v>
      </c>
      <c r="AJ47" s="10">
        <f t="shared" si="15"/>
        <v>7.8504622934188746E-17</v>
      </c>
      <c r="AK47" s="10">
        <f t="shared" si="15"/>
        <v>3.3829638550307413E-2</v>
      </c>
      <c r="AL47" s="10">
        <f t="shared" si="15"/>
        <v>11.640051546277626</v>
      </c>
      <c r="AM47" s="10">
        <f t="shared" si="15"/>
        <v>3.3829638550307413E-2</v>
      </c>
      <c r="AN47" s="10">
        <f t="shared" si="15"/>
        <v>0</v>
      </c>
      <c r="AO47" s="10">
        <f t="shared" si="15"/>
        <v>0</v>
      </c>
      <c r="AQ47" s="19">
        <f t="shared" ref="AQ47:AR47" si="16">STDEV(AQ22:AQ24)/SQRT(3)</f>
        <v>0</v>
      </c>
      <c r="AR47" s="10">
        <f t="shared" si="16"/>
        <v>4.8744546817077378E-2</v>
      </c>
      <c r="AS47" s="10">
        <f>STDEV(AS22:AS24)/SQRT(3)</f>
        <v>1.387493916239497</v>
      </c>
    </row>
    <row r="48" spans="1:45" ht="26.4" x14ac:dyDescent="0.3">
      <c r="J48" s="51"/>
      <c r="K48" s="6" t="s">
        <v>200</v>
      </c>
      <c r="L48" s="10">
        <f>STDEV(L25:L27)/SQRT(3)</f>
        <v>1.1547005383792517</v>
      </c>
      <c r="M48" s="10">
        <f t="shared" ref="M48:AO48" si="17">STDEV(M25:M27)/SQRT(3)</f>
        <v>4.1633319989322652</v>
      </c>
      <c r="N48" s="10">
        <f t="shared" si="17"/>
        <v>7.3105707331537708</v>
      </c>
      <c r="O48" s="10">
        <f t="shared" si="17"/>
        <v>22.183577509299781</v>
      </c>
      <c r="P48" s="10">
        <f t="shared" si="17"/>
        <v>1.0170764201594904</v>
      </c>
      <c r="Q48" s="10">
        <f t="shared" si="17"/>
        <v>0.15592020751368674</v>
      </c>
      <c r="R48" s="10">
        <f t="shared" si="17"/>
        <v>1.3691035185275232E-2</v>
      </c>
      <c r="S48" s="10">
        <f t="shared" si="17"/>
        <v>0.33333333333333337</v>
      </c>
      <c r="T48" s="10">
        <f t="shared" si="17"/>
        <v>0.16666666666666666</v>
      </c>
      <c r="U48" s="10">
        <f t="shared" si="17"/>
        <v>5.5477723256977494E-2</v>
      </c>
      <c r="V48" s="10">
        <f t="shared" si="17"/>
        <v>23.6067786874872</v>
      </c>
      <c r="W48" s="10">
        <f t="shared" si="17"/>
        <v>0.37382408221574548</v>
      </c>
      <c r="X48" s="10">
        <f t="shared" si="17"/>
        <v>0.36198526673517173</v>
      </c>
      <c r="Y48" s="10">
        <f t="shared" si="17"/>
        <v>8.7788255352169858E-2</v>
      </c>
      <c r="Z48" s="10">
        <f t="shared" si="17"/>
        <v>0.63571482075953978</v>
      </c>
      <c r="AA48" s="10">
        <f t="shared" si="17"/>
        <v>7.8102496759066581E-2</v>
      </c>
      <c r="AB48" s="10">
        <f t="shared" si="17"/>
        <v>5.3644923131436963E-2</v>
      </c>
      <c r="AC48" s="10">
        <f t="shared" si="17"/>
        <v>2.6666666666666665E-2</v>
      </c>
      <c r="AD48" s="10">
        <f t="shared" si="17"/>
        <v>1.4949396123069467</v>
      </c>
      <c r="AE48" s="10">
        <f t="shared" si="17"/>
        <v>2.6457513110646022E-2</v>
      </c>
      <c r="AF48" s="10">
        <f t="shared" si="17"/>
        <v>0.39299420408505281</v>
      </c>
      <c r="AG48" s="10">
        <f t="shared" si="17"/>
        <v>1.7638342073763934E-2</v>
      </c>
      <c r="AH48" s="10">
        <f t="shared" si="17"/>
        <v>26.763490886736761</v>
      </c>
      <c r="AI48" s="10">
        <f t="shared" si="17"/>
        <v>43.594432366224609</v>
      </c>
      <c r="AJ48" s="10">
        <f t="shared" si="17"/>
        <v>7.8504622934188746E-17</v>
      </c>
      <c r="AK48" s="10">
        <f t="shared" si="17"/>
        <v>0.21184375793914179</v>
      </c>
      <c r="AL48" s="10">
        <f t="shared" si="17"/>
        <v>43.526950016946692</v>
      </c>
      <c r="AM48" s="10">
        <f t="shared" si="17"/>
        <v>0.21184375793914179</v>
      </c>
      <c r="AN48" s="10">
        <f t="shared" si="17"/>
        <v>0</v>
      </c>
      <c r="AO48" s="10">
        <f t="shared" si="17"/>
        <v>3.3333333333333423E-5</v>
      </c>
      <c r="AQ48" s="19">
        <f t="shared" ref="AQ48:AS48" si="18">STDEV(AQ25:AQ27)/SQRT(3)</f>
        <v>0</v>
      </c>
      <c r="AR48" s="10">
        <f t="shared" si="18"/>
        <v>0.18227594993633414</v>
      </c>
      <c r="AS48" s="10">
        <f t="shared" si="18"/>
        <v>2.796257873746443</v>
      </c>
    </row>
    <row r="49" spans="10:45" ht="39.6" x14ac:dyDescent="0.3">
      <c r="J49" s="51"/>
      <c r="K49" s="6" t="s">
        <v>210</v>
      </c>
      <c r="L49" s="10">
        <f>STDEV(L28:L30)/SQRT(3)</f>
        <v>0.33333333333333365</v>
      </c>
      <c r="M49" s="10">
        <f t="shared" ref="M49:AO49" si="19">STDEV(M28:M30)/SQRT(3)</f>
        <v>0.88191710368819731</v>
      </c>
      <c r="N49" s="10">
        <f t="shared" si="19"/>
        <v>0.57735026918962584</v>
      </c>
      <c r="O49" s="10">
        <f t="shared" si="19"/>
        <v>0.88191710368819698</v>
      </c>
      <c r="P49" s="10">
        <f t="shared" si="19"/>
        <v>2.1325519402297766</v>
      </c>
      <c r="Q49" s="10">
        <f t="shared" si="19"/>
        <v>0.10408329997330669</v>
      </c>
      <c r="R49" s="10">
        <f t="shared" si="19"/>
        <v>6.565905201197402E-3</v>
      </c>
      <c r="S49" s="10">
        <f t="shared" si="19"/>
        <v>0.17638342073763932</v>
      </c>
      <c r="T49" s="10">
        <f t="shared" si="19"/>
        <v>0.17638342073763932</v>
      </c>
      <c r="U49" s="10">
        <f t="shared" si="19"/>
        <v>1.1547005383792518E-2</v>
      </c>
      <c r="V49" s="10">
        <f t="shared" si="19"/>
        <v>8.17985329941801</v>
      </c>
      <c r="W49" s="10">
        <f t="shared" si="19"/>
        <v>0.15716233645501707</v>
      </c>
      <c r="X49" s="10">
        <f t="shared" si="19"/>
        <v>1.8559214542766714E-2</v>
      </c>
      <c r="Y49" s="10">
        <f t="shared" si="19"/>
        <v>4.1073105555825704E-2</v>
      </c>
      <c r="Z49" s="10">
        <f t="shared" si="19"/>
        <v>0.39159219150085767</v>
      </c>
      <c r="AA49" s="10">
        <f t="shared" si="19"/>
        <v>7.6666666666666689E-2</v>
      </c>
      <c r="AB49" s="10">
        <f t="shared" si="19"/>
        <v>3.3333333333333344E-3</v>
      </c>
      <c r="AC49" s="10">
        <f t="shared" si="19"/>
        <v>5.8023941418846869E-3</v>
      </c>
      <c r="AD49" s="10">
        <f t="shared" si="19"/>
        <v>0.42396278662689779</v>
      </c>
      <c r="AE49" s="10">
        <f t="shared" si="19"/>
        <v>1.7638342073764017E-2</v>
      </c>
      <c r="AF49" s="10">
        <f t="shared" si="19"/>
        <v>1.5452435981999035</v>
      </c>
      <c r="AG49" s="10">
        <f t="shared" si="19"/>
        <v>8.8191710368819582E-3</v>
      </c>
      <c r="AH49" s="10">
        <f t="shared" si="19"/>
        <v>6.5186910751571387</v>
      </c>
      <c r="AI49" s="10">
        <f t="shared" si="19"/>
        <v>26.768464240179572</v>
      </c>
      <c r="AJ49" s="10">
        <f t="shared" si="19"/>
        <v>7.8504622934188746E-17</v>
      </c>
      <c r="AK49" s="10">
        <f t="shared" si="19"/>
        <v>0.15213298276325377</v>
      </c>
      <c r="AL49" s="10">
        <f t="shared" si="19"/>
        <v>26.768464240179572</v>
      </c>
      <c r="AM49" s="10">
        <f t="shared" si="19"/>
        <v>0.15213298276325377</v>
      </c>
      <c r="AN49" s="10">
        <f t="shared" si="19"/>
        <v>0</v>
      </c>
      <c r="AO49" s="18">
        <f t="shared" si="19"/>
        <v>0</v>
      </c>
      <c r="AQ49" s="10">
        <f t="shared" ref="AQ49:AS49" si="20">STDEV(AQ28:AQ30)/SQRT(3)</f>
        <v>0</v>
      </c>
      <c r="AR49" s="10">
        <f t="shared" si="20"/>
        <v>0.11209715465512449</v>
      </c>
      <c r="AS49" s="10">
        <f t="shared" si="20"/>
        <v>3.0163337798293983</v>
      </c>
    </row>
    <row r="50" spans="10:45" ht="39.6" x14ac:dyDescent="0.3">
      <c r="J50" s="51"/>
      <c r="K50" s="6" t="s">
        <v>209</v>
      </c>
      <c r="L50" s="10">
        <f>STDEV(L31:L33)/SQRT(3)</f>
        <v>0.33333333333333276</v>
      </c>
      <c r="M50" s="10">
        <f t="shared" ref="M50:AO50" si="21">STDEV(M31:M33)/SQRT(3)</f>
        <v>3.666666666666667</v>
      </c>
      <c r="N50" s="10">
        <f t="shared" si="21"/>
        <v>2.3333333333333321</v>
      </c>
      <c r="O50" s="10">
        <f t="shared" si="21"/>
        <v>3.4801021696368517</v>
      </c>
      <c r="P50" s="10">
        <f t="shared" si="21"/>
        <v>2.1941842321109779</v>
      </c>
      <c r="Q50" s="10">
        <f t="shared" si="21"/>
        <v>0.12440971737681014</v>
      </c>
      <c r="R50" s="10">
        <f t="shared" si="21"/>
        <v>1.2333333333333333E-2</v>
      </c>
      <c r="S50" s="10">
        <f t="shared" si="21"/>
        <v>0.40414518843273589</v>
      </c>
      <c r="T50" s="10">
        <f t="shared" si="21"/>
        <v>0.33829638550307389</v>
      </c>
      <c r="U50" s="10">
        <f t="shared" si="21"/>
        <v>5.0332229568471699E-2</v>
      </c>
      <c r="V50" s="10">
        <f t="shared" si="21"/>
        <v>14.238796765644684</v>
      </c>
      <c r="W50" s="10">
        <f t="shared" si="21"/>
        <v>0.78034180545023568</v>
      </c>
      <c r="X50" s="10">
        <f t="shared" si="21"/>
        <v>9.9387010105837129E-2</v>
      </c>
      <c r="Y50" s="10">
        <f t="shared" si="21"/>
        <v>8.5360021868163383E-2</v>
      </c>
      <c r="Z50" s="10">
        <f t="shared" si="21"/>
        <v>1.0419906162938533</v>
      </c>
      <c r="AA50" s="10">
        <f t="shared" si="21"/>
        <v>5.5677643628300244E-2</v>
      </c>
      <c r="AB50" s="10">
        <f t="shared" si="21"/>
        <v>5.7735026918962588E-3</v>
      </c>
      <c r="AC50" s="10">
        <f t="shared" si="21"/>
        <v>3.3333333333333344E-3</v>
      </c>
      <c r="AD50" s="10">
        <f t="shared" si="21"/>
        <v>1.1905227609938605</v>
      </c>
      <c r="AE50" s="10">
        <f t="shared" si="21"/>
        <v>1.8559214542766714E-2</v>
      </c>
      <c r="AF50" s="10">
        <f t="shared" si="21"/>
        <v>0.371184290855335</v>
      </c>
      <c r="AG50" s="10">
        <f t="shared" si="21"/>
        <v>1.2018504251546644E-2</v>
      </c>
      <c r="AH50" s="10">
        <f t="shared" si="21"/>
        <v>17.741977842895007</v>
      </c>
      <c r="AI50" s="10">
        <f t="shared" si="21"/>
        <v>6.2331434908702246</v>
      </c>
      <c r="AJ50" s="10">
        <f t="shared" si="21"/>
        <v>7.8504622934188746E-17</v>
      </c>
      <c r="AK50" s="10">
        <f t="shared" si="21"/>
        <v>0.19425069712444629</v>
      </c>
      <c r="AL50" s="10">
        <f t="shared" si="21"/>
        <v>6.2331434908702246</v>
      </c>
      <c r="AM50" s="10">
        <f t="shared" si="21"/>
        <v>0.19099156467702377</v>
      </c>
      <c r="AN50" s="10">
        <f t="shared" si="21"/>
        <v>0</v>
      </c>
      <c r="AO50" s="18">
        <f t="shared" si="21"/>
        <v>3.3333333333333423E-5</v>
      </c>
      <c r="AQ50" s="10">
        <f t="shared" ref="AQ50:AS50" si="22">STDEV(AQ31:AQ33)/SQRT(3)</f>
        <v>0</v>
      </c>
      <c r="AR50" s="10">
        <f t="shared" si="22"/>
        <v>2.6102268834492147E-2</v>
      </c>
      <c r="AS50" s="10">
        <f t="shared" si="22"/>
        <v>5.3827318131100963</v>
      </c>
    </row>
    <row r="51" spans="10:45" ht="52.8" x14ac:dyDescent="0.3">
      <c r="J51" s="51"/>
      <c r="K51" s="6" t="s">
        <v>205</v>
      </c>
      <c r="L51" s="10">
        <f>STDEV(L34:L36)/SQRT(3)</f>
        <v>0.33333333333333365</v>
      </c>
      <c r="M51" s="10">
        <f t="shared" ref="M51:AO51" si="23">STDEV(M34:M36)/SQRT(3)</f>
        <v>0.33333333333333276</v>
      </c>
      <c r="N51" s="10">
        <f t="shared" si="23"/>
        <v>3.4801021696368495</v>
      </c>
      <c r="O51" s="10">
        <f t="shared" si="23"/>
        <v>3.7564758898615498</v>
      </c>
      <c r="P51" s="10">
        <f t="shared" si="23"/>
        <v>3.5196275055434172</v>
      </c>
      <c r="Q51" s="10">
        <f t="shared" si="23"/>
        <v>4.8074017006186479E-2</v>
      </c>
      <c r="R51" s="10">
        <f t="shared" si="23"/>
        <v>3.2145502536643292E-3</v>
      </c>
      <c r="S51" s="10">
        <f t="shared" si="23"/>
        <v>0.15275252316519472</v>
      </c>
      <c r="T51" s="10">
        <f t="shared" si="23"/>
        <v>8.8191710368819662E-2</v>
      </c>
      <c r="U51" s="10">
        <f t="shared" si="23"/>
        <v>5.7735026918962554E-3</v>
      </c>
      <c r="V51" s="10">
        <f t="shared" si="23"/>
        <v>9.1517454315799398</v>
      </c>
      <c r="W51" s="10">
        <f t="shared" si="23"/>
        <v>8.2932368697498204E-2</v>
      </c>
      <c r="X51" s="10">
        <f t="shared" si="23"/>
        <v>5.7735026918962554E-3</v>
      </c>
      <c r="Y51" s="10">
        <f t="shared" si="23"/>
        <v>2.9160475533388214E-2</v>
      </c>
      <c r="Z51" s="10">
        <f t="shared" si="23"/>
        <v>0.28485863940636325</v>
      </c>
      <c r="AA51" s="10">
        <f t="shared" si="23"/>
        <v>1.7638342073763934E-2</v>
      </c>
      <c r="AB51" s="10">
        <f t="shared" si="23"/>
        <v>3.3333333333333344E-3</v>
      </c>
      <c r="AC51" s="10">
        <f t="shared" si="23"/>
        <v>0</v>
      </c>
      <c r="AD51" s="10">
        <f t="shared" si="23"/>
        <v>0.45064151803598562</v>
      </c>
      <c r="AE51" s="10">
        <f t="shared" si="23"/>
        <v>2.3333333333333237E-2</v>
      </c>
      <c r="AF51" s="10">
        <f t="shared" si="23"/>
        <v>2.2002525107612363</v>
      </c>
      <c r="AG51" s="10">
        <f t="shared" si="23"/>
        <v>3.3333333333333335E-3</v>
      </c>
      <c r="AH51" s="10">
        <f t="shared" si="23"/>
        <v>19.091708496971485</v>
      </c>
      <c r="AI51" s="10">
        <f t="shared" si="23"/>
        <v>7.849077086582291</v>
      </c>
      <c r="AJ51" s="10">
        <f t="shared" si="23"/>
        <v>7.8504622934188746E-17</v>
      </c>
      <c r="AK51" s="10">
        <f t="shared" si="23"/>
        <v>2.1858128414340004E-2</v>
      </c>
      <c r="AL51" s="10">
        <f t="shared" si="23"/>
        <v>7.849077086582291</v>
      </c>
      <c r="AM51" s="10">
        <f t="shared" si="23"/>
        <v>2.081665999466133E-2</v>
      </c>
      <c r="AN51" s="10">
        <f t="shared" si="23"/>
        <v>0</v>
      </c>
      <c r="AO51" s="18">
        <f t="shared" si="23"/>
        <v>0</v>
      </c>
      <c r="AQ51" s="10">
        <f t="shared" ref="AQ51:AR51" si="24">STDEV(AQ34:AQ36)/SQRT(3)</f>
        <v>0</v>
      </c>
      <c r="AR51" s="10">
        <f t="shared" si="24"/>
        <v>3.2869244951076793E-2</v>
      </c>
      <c r="AS51" s="10">
        <f>STDEV(AS34:AS36)/SQRT(3)</f>
        <v>0.57182620568834208</v>
      </c>
    </row>
    <row r="52" spans="10:45" ht="40.200000000000003" thickBot="1" x14ac:dyDescent="0.35">
      <c r="J52" s="52"/>
      <c r="K52" s="6" t="s">
        <v>204</v>
      </c>
      <c r="L52" s="10">
        <f>STDEV(L37:L39)/SQRT(3)</f>
        <v>0.57735026918962584</v>
      </c>
      <c r="M52" s="10">
        <f t="shared" ref="M52:AO52" si="25">STDEV(M37:M39)/SQRT(3)</f>
        <v>1.2018504251546631</v>
      </c>
      <c r="N52" s="10">
        <f t="shared" si="25"/>
        <v>2.9059326290271148</v>
      </c>
      <c r="O52" s="10">
        <f t="shared" si="25"/>
        <v>2.0275875100994099</v>
      </c>
      <c r="P52" s="10">
        <f t="shared" si="25"/>
        <v>3.678918923331207</v>
      </c>
      <c r="Q52" s="10">
        <f t="shared" si="25"/>
        <v>0.13051181300301259</v>
      </c>
      <c r="R52" s="10">
        <f t="shared" si="25"/>
        <v>1.3320827468458722E-2</v>
      </c>
      <c r="S52" s="10">
        <f t="shared" si="25"/>
        <v>0.46666666666666512</v>
      </c>
      <c r="T52" s="10">
        <f t="shared" si="25"/>
        <v>0.40551750201988118</v>
      </c>
      <c r="U52" s="10">
        <f t="shared" si="25"/>
        <v>8.8191710368819703E-3</v>
      </c>
      <c r="V52" s="10">
        <f t="shared" si="25"/>
        <v>14.640620812580913</v>
      </c>
      <c r="W52" s="10">
        <f t="shared" si="25"/>
        <v>0.52205789376700784</v>
      </c>
      <c r="X52" s="10">
        <f t="shared" si="25"/>
        <v>4.0551750201988097E-2</v>
      </c>
      <c r="Y52" s="10">
        <f t="shared" si="25"/>
        <v>0.11121600604229594</v>
      </c>
      <c r="Z52" s="10">
        <f t="shared" si="25"/>
        <v>0.67454511421484009</v>
      </c>
      <c r="AA52" s="10">
        <f t="shared" si="25"/>
        <v>4.5825756949558413E-2</v>
      </c>
      <c r="AB52" s="10">
        <f t="shared" si="25"/>
        <v>5.7735026918962649E-3</v>
      </c>
      <c r="AC52" s="10">
        <f t="shared" si="25"/>
        <v>3.3333333333333231E-3</v>
      </c>
      <c r="AD52" s="10">
        <f t="shared" si="25"/>
        <v>1.7449960203711385</v>
      </c>
      <c r="AE52" s="10">
        <f t="shared" si="25"/>
        <v>2.8480012484391828E-2</v>
      </c>
      <c r="AF52" s="10">
        <f t="shared" si="25"/>
        <v>2.1309882944566145</v>
      </c>
      <c r="AG52" s="10">
        <f t="shared" si="25"/>
        <v>1.2018504251546632E-2</v>
      </c>
      <c r="AH52" s="10">
        <f t="shared" si="25"/>
        <v>24.402481658862325</v>
      </c>
      <c r="AI52" s="10">
        <f t="shared" si="25"/>
        <v>18.877294121068669</v>
      </c>
      <c r="AJ52" s="10">
        <f t="shared" si="25"/>
        <v>7.8504622934188746E-17</v>
      </c>
      <c r="AK52" s="10">
        <f t="shared" si="25"/>
        <v>0.16475571141676532</v>
      </c>
      <c r="AL52" s="10">
        <f t="shared" si="25"/>
        <v>18.877294121068669</v>
      </c>
      <c r="AM52" s="10">
        <f t="shared" si="25"/>
        <v>0.16196707484341799</v>
      </c>
      <c r="AN52" s="10">
        <f t="shared" si="25"/>
        <v>0</v>
      </c>
      <c r="AO52" s="18">
        <f t="shared" si="25"/>
        <v>0</v>
      </c>
      <c r="AQ52" s="10">
        <f t="shared" ref="AQ52:AR52" si="26">STDEV(AQ37:AQ39)/SQRT(3)</f>
        <v>0</v>
      </c>
      <c r="AR52" s="10">
        <f t="shared" si="26"/>
        <v>7.905163850914658E-2</v>
      </c>
      <c r="AS52" s="10">
        <f>STDEV(AS37:AS39)/SQRT(3)</f>
        <v>4.5784010903887635</v>
      </c>
    </row>
    <row r="53" spans="10:45" x14ac:dyDescent="0.3">
      <c r="L53" s="9"/>
    </row>
    <row r="54" spans="10:45" x14ac:dyDescent="0.3">
      <c r="L54" s="9"/>
    </row>
  </sheetData>
  <sortState xmlns:xlrd2="http://schemas.microsoft.com/office/spreadsheetml/2017/richdata2" ref="A4:AO39">
    <sortCondition ref="A4:A39"/>
  </sortState>
  <mergeCells count="2">
    <mergeCell ref="A1:T1"/>
    <mergeCell ref="J41:J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8EBA-8B87-4725-BAEA-B54C9E429DAF}">
  <dimension ref="A1:AL51"/>
  <sheetViews>
    <sheetView topLeftCell="C1" workbookViewId="0">
      <selection activeCell="G31" sqref="G31"/>
    </sheetView>
  </sheetViews>
  <sheetFormatPr defaultRowHeight="14.4" x14ac:dyDescent="0.3"/>
  <cols>
    <col min="1" max="1" width="13.5546875" style="1" customWidth="1"/>
    <col min="2" max="4" width="13.44140625" style="1" customWidth="1"/>
    <col min="5" max="5" width="37.44140625" style="1" customWidth="1"/>
    <col min="6" max="6" width="12.44140625" style="1" customWidth="1"/>
    <col min="7" max="15" width="13.44140625" style="1" customWidth="1"/>
    <col min="16" max="16" width="0" style="1" hidden="1" customWidth="1"/>
    <col min="17" max="17" width="13.33203125" style="1" customWidth="1"/>
    <col min="18" max="18" width="16.44140625" style="1" customWidth="1"/>
    <col min="19" max="19" width="13.88671875" style="1" customWidth="1"/>
    <col min="20" max="231" width="9.109375" style="1"/>
    <col min="232" max="271" width="13.44140625" style="1" customWidth="1"/>
    <col min="272" max="272" width="0" style="1" hidden="1" customWidth="1"/>
    <col min="273" max="273" width="133.33203125" style="1" customWidth="1"/>
    <col min="274" max="487" width="9.109375" style="1"/>
    <col min="488" max="527" width="13.44140625" style="1" customWidth="1"/>
    <col min="528" max="528" width="0" style="1" hidden="1" customWidth="1"/>
    <col min="529" max="529" width="133.33203125" style="1" customWidth="1"/>
    <col min="530" max="743" width="9.109375" style="1"/>
    <col min="744" max="783" width="13.44140625" style="1" customWidth="1"/>
    <col min="784" max="784" width="0" style="1" hidden="1" customWidth="1"/>
    <col min="785" max="785" width="133.33203125" style="1" customWidth="1"/>
    <col min="786" max="999" width="9.109375" style="1"/>
    <col min="1000" max="1039" width="13.44140625" style="1" customWidth="1"/>
    <col min="1040" max="1040" width="0" style="1" hidden="1" customWidth="1"/>
    <col min="1041" max="1041" width="133.33203125" style="1" customWidth="1"/>
    <col min="1042" max="1255" width="9.109375" style="1"/>
    <col min="1256" max="1295" width="13.44140625" style="1" customWidth="1"/>
    <col min="1296" max="1296" width="0" style="1" hidden="1" customWidth="1"/>
    <col min="1297" max="1297" width="133.33203125" style="1" customWidth="1"/>
    <col min="1298" max="1511" width="9.109375" style="1"/>
    <col min="1512" max="1551" width="13.44140625" style="1" customWidth="1"/>
    <col min="1552" max="1552" width="0" style="1" hidden="1" customWidth="1"/>
    <col min="1553" max="1553" width="133.33203125" style="1" customWidth="1"/>
    <col min="1554" max="1767" width="9.109375" style="1"/>
    <col min="1768" max="1807" width="13.44140625" style="1" customWidth="1"/>
    <col min="1808" max="1808" width="0" style="1" hidden="1" customWidth="1"/>
    <col min="1809" max="1809" width="133.33203125" style="1" customWidth="1"/>
    <col min="1810" max="2023" width="9.109375" style="1"/>
    <col min="2024" max="2063" width="13.44140625" style="1" customWidth="1"/>
    <col min="2064" max="2064" width="0" style="1" hidden="1" customWidth="1"/>
    <col min="2065" max="2065" width="133.33203125" style="1" customWidth="1"/>
    <col min="2066" max="2279" width="9.109375" style="1"/>
    <col min="2280" max="2319" width="13.44140625" style="1" customWidth="1"/>
    <col min="2320" max="2320" width="0" style="1" hidden="1" customWidth="1"/>
    <col min="2321" max="2321" width="133.33203125" style="1" customWidth="1"/>
    <col min="2322" max="2535" width="9.109375" style="1"/>
    <col min="2536" max="2575" width="13.44140625" style="1" customWidth="1"/>
    <col min="2576" max="2576" width="0" style="1" hidden="1" customWidth="1"/>
    <col min="2577" max="2577" width="133.33203125" style="1" customWidth="1"/>
    <col min="2578" max="2791" width="9.109375" style="1"/>
    <col min="2792" max="2831" width="13.44140625" style="1" customWidth="1"/>
    <col min="2832" max="2832" width="0" style="1" hidden="1" customWidth="1"/>
    <col min="2833" max="2833" width="133.33203125" style="1" customWidth="1"/>
    <col min="2834" max="3047" width="9.109375" style="1"/>
    <col min="3048" max="3087" width="13.44140625" style="1" customWidth="1"/>
    <col min="3088" max="3088" width="0" style="1" hidden="1" customWidth="1"/>
    <col min="3089" max="3089" width="133.33203125" style="1" customWidth="1"/>
    <col min="3090" max="3303" width="9.109375" style="1"/>
    <col min="3304" max="3343" width="13.44140625" style="1" customWidth="1"/>
    <col min="3344" max="3344" width="0" style="1" hidden="1" customWidth="1"/>
    <col min="3345" max="3345" width="133.33203125" style="1" customWidth="1"/>
    <col min="3346" max="3559" width="9.109375" style="1"/>
    <col min="3560" max="3599" width="13.44140625" style="1" customWidth="1"/>
    <col min="3600" max="3600" width="0" style="1" hidden="1" customWidth="1"/>
    <col min="3601" max="3601" width="133.33203125" style="1" customWidth="1"/>
    <col min="3602" max="3815" width="9.109375" style="1"/>
    <col min="3816" max="3855" width="13.44140625" style="1" customWidth="1"/>
    <col min="3856" max="3856" width="0" style="1" hidden="1" customWidth="1"/>
    <col min="3857" max="3857" width="133.33203125" style="1" customWidth="1"/>
    <col min="3858" max="4071" width="9.109375" style="1"/>
    <col min="4072" max="4111" width="13.44140625" style="1" customWidth="1"/>
    <col min="4112" max="4112" width="0" style="1" hidden="1" customWidth="1"/>
    <col min="4113" max="4113" width="133.33203125" style="1" customWidth="1"/>
    <col min="4114" max="4327" width="9.109375" style="1"/>
    <col min="4328" max="4367" width="13.44140625" style="1" customWidth="1"/>
    <col min="4368" max="4368" width="0" style="1" hidden="1" customWidth="1"/>
    <col min="4369" max="4369" width="133.33203125" style="1" customWidth="1"/>
    <col min="4370" max="4583" width="9.109375" style="1"/>
    <col min="4584" max="4623" width="13.44140625" style="1" customWidth="1"/>
    <col min="4624" max="4624" width="0" style="1" hidden="1" customWidth="1"/>
    <col min="4625" max="4625" width="133.33203125" style="1" customWidth="1"/>
    <col min="4626" max="4839" width="9.109375" style="1"/>
    <col min="4840" max="4879" width="13.44140625" style="1" customWidth="1"/>
    <col min="4880" max="4880" width="0" style="1" hidden="1" customWidth="1"/>
    <col min="4881" max="4881" width="133.33203125" style="1" customWidth="1"/>
    <col min="4882" max="5095" width="9.109375" style="1"/>
    <col min="5096" max="5135" width="13.44140625" style="1" customWidth="1"/>
    <col min="5136" max="5136" width="0" style="1" hidden="1" customWidth="1"/>
    <col min="5137" max="5137" width="133.33203125" style="1" customWidth="1"/>
    <col min="5138" max="5351" width="9.109375" style="1"/>
    <col min="5352" max="5391" width="13.44140625" style="1" customWidth="1"/>
    <col min="5392" max="5392" width="0" style="1" hidden="1" customWidth="1"/>
    <col min="5393" max="5393" width="133.33203125" style="1" customWidth="1"/>
    <col min="5394" max="5607" width="9.109375" style="1"/>
    <col min="5608" max="5647" width="13.44140625" style="1" customWidth="1"/>
    <col min="5648" max="5648" width="0" style="1" hidden="1" customWidth="1"/>
    <col min="5649" max="5649" width="133.33203125" style="1" customWidth="1"/>
    <col min="5650" max="5863" width="9.109375" style="1"/>
    <col min="5864" max="5903" width="13.44140625" style="1" customWidth="1"/>
    <col min="5904" max="5904" width="0" style="1" hidden="1" customWidth="1"/>
    <col min="5905" max="5905" width="133.33203125" style="1" customWidth="1"/>
    <col min="5906" max="6119" width="9.109375" style="1"/>
    <col min="6120" max="6159" width="13.44140625" style="1" customWidth="1"/>
    <col min="6160" max="6160" width="0" style="1" hidden="1" customWidth="1"/>
    <col min="6161" max="6161" width="133.33203125" style="1" customWidth="1"/>
    <col min="6162" max="6375" width="9.109375" style="1"/>
    <col min="6376" max="6415" width="13.44140625" style="1" customWidth="1"/>
    <col min="6416" max="6416" width="0" style="1" hidden="1" customWidth="1"/>
    <col min="6417" max="6417" width="133.33203125" style="1" customWidth="1"/>
    <col min="6418" max="6631" width="9.109375" style="1"/>
    <col min="6632" max="6671" width="13.44140625" style="1" customWidth="1"/>
    <col min="6672" max="6672" width="0" style="1" hidden="1" customWidth="1"/>
    <col min="6673" max="6673" width="133.33203125" style="1" customWidth="1"/>
    <col min="6674" max="6887" width="9.109375" style="1"/>
    <col min="6888" max="6927" width="13.44140625" style="1" customWidth="1"/>
    <col min="6928" max="6928" width="0" style="1" hidden="1" customWidth="1"/>
    <col min="6929" max="6929" width="133.33203125" style="1" customWidth="1"/>
    <col min="6930" max="7143" width="9.109375" style="1"/>
    <col min="7144" max="7183" width="13.44140625" style="1" customWidth="1"/>
    <col min="7184" max="7184" width="0" style="1" hidden="1" customWidth="1"/>
    <col min="7185" max="7185" width="133.33203125" style="1" customWidth="1"/>
    <col min="7186" max="7399" width="9.109375" style="1"/>
    <col min="7400" max="7439" width="13.44140625" style="1" customWidth="1"/>
    <col min="7440" max="7440" width="0" style="1" hidden="1" customWidth="1"/>
    <col min="7441" max="7441" width="133.33203125" style="1" customWidth="1"/>
    <col min="7442" max="7655" width="9.109375" style="1"/>
    <col min="7656" max="7695" width="13.44140625" style="1" customWidth="1"/>
    <col min="7696" max="7696" width="0" style="1" hidden="1" customWidth="1"/>
    <col min="7697" max="7697" width="133.33203125" style="1" customWidth="1"/>
    <col min="7698" max="7911" width="9.109375" style="1"/>
    <col min="7912" max="7951" width="13.44140625" style="1" customWidth="1"/>
    <col min="7952" max="7952" width="0" style="1" hidden="1" customWidth="1"/>
    <col min="7953" max="7953" width="133.33203125" style="1" customWidth="1"/>
    <col min="7954" max="8167" width="9.109375" style="1"/>
    <col min="8168" max="8207" width="13.44140625" style="1" customWidth="1"/>
    <col min="8208" max="8208" width="0" style="1" hidden="1" customWidth="1"/>
    <col min="8209" max="8209" width="133.33203125" style="1" customWidth="1"/>
    <col min="8210" max="8423" width="9.109375" style="1"/>
    <col min="8424" max="8463" width="13.44140625" style="1" customWidth="1"/>
    <col min="8464" max="8464" width="0" style="1" hidden="1" customWidth="1"/>
    <col min="8465" max="8465" width="133.33203125" style="1" customWidth="1"/>
    <col min="8466" max="8679" width="9.109375" style="1"/>
    <col min="8680" max="8719" width="13.44140625" style="1" customWidth="1"/>
    <col min="8720" max="8720" width="0" style="1" hidden="1" customWidth="1"/>
    <col min="8721" max="8721" width="133.33203125" style="1" customWidth="1"/>
    <col min="8722" max="8935" width="9.109375" style="1"/>
    <col min="8936" max="8975" width="13.44140625" style="1" customWidth="1"/>
    <col min="8976" max="8976" width="0" style="1" hidden="1" customWidth="1"/>
    <col min="8977" max="8977" width="133.33203125" style="1" customWidth="1"/>
    <col min="8978" max="9191" width="9.109375" style="1"/>
    <col min="9192" max="9231" width="13.44140625" style="1" customWidth="1"/>
    <col min="9232" max="9232" width="0" style="1" hidden="1" customWidth="1"/>
    <col min="9233" max="9233" width="133.33203125" style="1" customWidth="1"/>
    <col min="9234" max="9447" width="9.109375" style="1"/>
    <col min="9448" max="9487" width="13.44140625" style="1" customWidth="1"/>
    <col min="9488" max="9488" width="0" style="1" hidden="1" customWidth="1"/>
    <col min="9489" max="9489" width="133.33203125" style="1" customWidth="1"/>
    <col min="9490" max="9703" width="9.109375" style="1"/>
    <col min="9704" max="9743" width="13.44140625" style="1" customWidth="1"/>
    <col min="9744" max="9744" width="0" style="1" hidden="1" customWidth="1"/>
    <col min="9745" max="9745" width="133.33203125" style="1" customWidth="1"/>
    <col min="9746" max="9959" width="9.109375" style="1"/>
    <col min="9960" max="9999" width="13.44140625" style="1" customWidth="1"/>
    <col min="10000" max="10000" width="0" style="1" hidden="1" customWidth="1"/>
    <col min="10001" max="10001" width="133.33203125" style="1" customWidth="1"/>
    <col min="10002" max="10215" width="9.109375" style="1"/>
    <col min="10216" max="10255" width="13.44140625" style="1" customWidth="1"/>
    <col min="10256" max="10256" width="0" style="1" hidden="1" customWidth="1"/>
    <col min="10257" max="10257" width="133.33203125" style="1" customWidth="1"/>
    <col min="10258" max="10471" width="9.109375" style="1"/>
    <col min="10472" max="10511" width="13.44140625" style="1" customWidth="1"/>
    <col min="10512" max="10512" width="0" style="1" hidden="1" customWidth="1"/>
    <col min="10513" max="10513" width="133.33203125" style="1" customWidth="1"/>
    <col min="10514" max="10727" width="9.109375" style="1"/>
    <col min="10728" max="10767" width="13.44140625" style="1" customWidth="1"/>
    <col min="10768" max="10768" width="0" style="1" hidden="1" customWidth="1"/>
    <col min="10769" max="10769" width="133.33203125" style="1" customWidth="1"/>
    <col min="10770" max="10983" width="9.109375" style="1"/>
    <col min="10984" max="11023" width="13.44140625" style="1" customWidth="1"/>
    <col min="11024" max="11024" width="0" style="1" hidden="1" customWidth="1"/>
    <col min="11025" max="11025" width="133.33203125" style="1" customWidth="1"/>
    <col min="11026" max="11239" width="9.109375" style="1"/>
    <col min="11240" max="11279" width="13.44140625" style="1" customWidth="1"/>
    <col min="11280" max="11280" width="0" style="1" hidden="1" customWidth="1"/>
    <col min="11281" max="11281" width="133.33203125" style="1" customWidth="1"/>
    <col min="11282" max="11495" width="9.109375" style="1"/>
    <col min="11496" max="11535" width="13.44140625" style="1" customWidth="1"/>
    <col min="11536" max="11536" width="0" style="1" hidden="1" customWidth="1"/>
    <col min="11537" max="11537" width="133.33203125" style="1" customWidth="1"/>
    <col min="11538" max="11751" width="9.109375" style="1"/>
    <col min="11752" max="11791" width="13.44140625" style="1" customWidth="1"/>
    <col min="11792" max="11792" width="0" style="1" hidden="1" customWidth="1"/>
    <col min="11793" max="11793" width="133.33203125" style="1" customWidth="1"/>
    <col min="11794" max="12007" width="9.109375" style="1"/>
    <col min="12008" max="12047" width="13.44140625" style="1" customWidth="1"/>
    <col min="12048" max="12048" width="0" style="1" hidden="1" customWidth="1"/>
    <col min="12049" max="12049" width="133.33203125" style="1" customWidth="1"/>
    <col min="12050" max="12263" width="9.109375" style="1"/>
    <col min="12264" max="12303" width="13.44140625" style="1" customWidth="1"/>
    <col min="12304" max="12304" width="0" style="1" hidden="1" customWidth="1"/>
    <col min="12305" max="12305" width="133.33203125" style="1" customWidth="1"/>
    <col min="12306" max="12519" width="9.109375" style="1"/>
    <col min="12520" max="12559" width="13.44140625" style="1" customWidth="1"/>
    <col min="12560" max="12560" width="0" style="1" hidden="1" customWidth="1"/>
    <col min="12561" max="12561" width="133.33203125" style="1" customWidth="1"/>
    <col min="12562" max="12775" width="9.109375" style="1"/>
    <col min="12776" max="12815" width="13.44140625" style="1" customWidth="1"/>
    <col min="12816" max="12816" width="0" style="1" hidden="1" customWidth="1"/>
    <col min="12817" max="12817" width="133.33203125" style="1" customWidth="1"/>
    <col min="12818" max="13031" width="9.109375" style="1"/>
    <col min="13032" max="13071" width="13.44140625" style="1" customWidth="1"/>
    <col min="13072" max="13072" width="0" style="1" hidden="1" customWidth="1"/>
    <col min="13073" max="13073" width="133.33203125" style="1" customWidth="1"/>
    <col min="13074" max="13287" width="9.109375" style="1"/>
    <col min="13288" max="13327" width="13.44140625" style="1" customWidth="1"/>
    <col min="13328" max="13328" width="0" style="1" hidden="1" customWidth="1"/>
    <col min="13329" max="13329" width="133.33203125" style="1" customWidth="1"/>
    <col min="13330" max="13543" width="9.109375" style="1"/>
    <col min="13544" max="13583" width="13.44140625" style="1" customWidth="1"/>
    <col min="13584" max="13584" width="0" style="1" hidden="1" customWidth="1"/>
    <col min="13585" max="13585" width="133.33203125" style="1" customWidth="1"/>
    <col min="13586" max="13799" width="9.109375" style="1"/>
    <col min="13800" max="13839" width="13.44140625" style="1" customWidth="1"/>
    <col min="13840" max="13840" width="0" style="1" hidden="1" customWidth="1"/>
    <col min="13841" max="13841" width="133.33203125" style="1" customWidth="1"/>
    <col min="13842" max="14055" width="9.109375" style="1"/>
    <col min="14056" max="14095" width="13.44140625" style="1" customWidth="1"/>
    <col min="14096" max="14096" width="0" style="1" hidden="1" customWidth="1"/>
    <col min="14097" max="14097" width="133.33203125" style="1" customWidth="1"/>
    <col min="14098" max="14311" width="9.109375" style="1"/>
    <col min="14312" max="14351" width="13.44140625" style="1" customWidth="1"/>
    <col min="14352" max="14352" width="0" style="1" hidden="1" customWidth="1"/>
    <col min="14353" max="14353" width="133.33203125" style="1" customWidth="1"/>
    <col min="14354" max="14567" width="9.109375" style="1"/>
    <col min="14568" max="14607" width="13.44140625" style="1" customWidth="1"/>
    <col min="14608" max="14608" width="0" style="1" hidden="1" customWidth="1"/>
    <col min="14609" max="14609" width="133.33203125" style="1" customWidth="1"/>
    <col min="14610" max="14823" width="9.109375" style="1"/>
    <col min="14824" max="14863" width="13.44140625" style="1" customWidth="1"/>
    <col min="14864" max="14864" width="0" style="1" hidden="1" customWidth="1"/>
    <col min="14865" max="14865" width="133.33203125" style="1" customWidth="1"/>
    <col min="14866" max="15079" width="9.109375" style="1"/>
    <col min="15080" max="15119" width="13.44140625" style="1" customWidth="1"/>
    <col min="15120" max="15120" width="0" style="1" hidden="1" customWidth="1"/>
    <col min="15121" max="15121" width="133.33203125" style="1" customWidth="1"/>
    <col min="15122" max="15335" width="9.109375" style="1"/>
    <col min="15336" max="15375" width="13.44140625" style="1" customWidth="1"/>
    <col min="15376" max="15376" width="0" style="1" hidden="1" customWidth="1"/>
    <col min="15377" max="15377" width="133.33203125" style="1" customWidth="1"/>
    <col min="15378" max="15591" width="9.109375" style="1"/>
    <col min="15592" max="15631" width="13.44140625" style="1" customWidth="1"/>
    <col min="15632" max="15632" width="0" style="1" hidden="1" customWidth="1"/>
    <col min="15633" max="15633" width="133.33203125" style="1" customWidth="1"/>
    <col min="15634" max="15847" width="9.109375" style="1"/>
    <col min="15848" max="15887" width="13.44140625" style="1" customWidth="1"/>
    <col min="15888" max="15888" width="0" style="1" hidden="1" customWidth="1"/>
    <col min="15889" max="15889" width="133.33203125" style="1" customWidth="1"/>
    <col min="15890" max="16103" width="9.109375" style="1"/>
    <col min="16104" max="16143" width="13.44140625" style="1" customWidth="1"/>
    <col min="16144" max="16144" width="0" style="1" hidden="1" customWidth="1"/>
    <col min="16145" max="16145" width="133.33203125" style="1" customWidth="1"/>
    <col min="16146" max="16384" width="9.109375" style="1"/>
  </cols>
  <sheetData>
    <row r="1" spans="1:19" s="5" customFormat="1" ht="18" x14ac:dyDescent="0.3">
      <c r="A1" s="53" t="s">
        <v>196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9" s="5" customFormat="1" ht="52.8" x14ac:dyDescent="0.3">
      <c r="A2" s="4" t="s">
        <v>211</v>
      </c>
      <c r="B2" s="4" t="s">
        <v>0</v>
      </c>
      <c r="C2" s="4" t="s">
        <v>1</v>
      </c>
      <c r="D2" s="4" t="s">
        <v>2</v>
      </c>
      <c r="E2" s="4" t="s">
        <v>199</v>
      </c>
      <c r="F2" s="4" t="s">
        <v>214</v>
      </c>
      <c r="G2" s="4" t="s">
        <v>197</v>
      </c>
      <c r="H2" s="4" t="s">
        <v>3</v>
      </c>
      <c r="I2" s="4" t="s">
        <v>31</v>
      </c>
      <c r="J2" s="4" t="s">
        <v>32</v>
      </c>
      <c r="K2" s="4" t="s">
        <v>33</v>
      </c>
      <c r="L2" s="4" t="s">
        <v>34</v>
      </c>
      <c r="M2" s="4" t="s">
        <v>35</v>
      </c>
      <c r="N2" s="4" t="s">
        <v>36</v>
      </c>
      <c r="O2" s="4" t="s">
        <v>37</v>
      </c>
      <c r="Q2" s="13" t="s">
        <v>216</v>
      </c>
      <c r="R2" s="11" t="s">
        <v>217</v>
      </c>
      <c r="S2" s="11" t="s">
        <v>218</v>
      </c>
    </row>
    <row r="3" spans="1:19" s="5" customFormat="1" x14ac:dyDescent="0.3">
      <c r="A3" s="4"/>
      <c r="B3" s="4"/>
      <c r="C3" s="4"/>
      <c r="D3" s="4"/>
      <c r="E3" s="4"/>
      <c r="F3" s="4"/>
      <c r="G3" s="4"/>
      <c r="H3" s="4"/>
      <c r="I3" s="4" t="s">
        <v>42</v>
      </c>
      <c r="J3" s="4" t="s">
        <v>42</v>
      </c>
      <c r="K3" s="4" t="s">
        <v>38</v>
      </c>
      <c r="L3" s="4" t="s">
        <v>42</v>
      </c>
      <c r="M3" s="4" t="s">
        <v>38</v>
      </c>
      <c r="N3" s="4" t="s">
        <v>38</v>
      </c>
      <c r="O3" s="4"/>
      <c r="Q3" s="14" t="s">
        <v>219</v>
      </c>
      <c r="R3" s="5" t="s">
        <v>220</v>
      </c>
      <c r="S3" s="3" t="s">
        <v>221</v>
      </c>
    </row>
    <row r="4" spans="1:19" x14ac:dyDescent="0.3">
      <c r="A4" s="2" t="s">
        <v>46</v>
      </c>
      <c r="B4" s="2" t="s">
        <v>175</v>
      </c>
      <c r="C4" s="2" t="s">
        <v>159</v>
      </c>
      <c r="D4" s="2">
        <v>48</v>
      </c>
      <c r="E4" s="2" t="s">
        <v>208</v>
      </c>
      <c r="F4" s="2">
        <v>1</v>
      </c>
      <c r="G4" s="2" t="s">
        <v>79</v>
      </c>
      <c r="H4" s="2" t="s">
        <v>160</v>
      </c>
      <c r="I4" s="2">
        <v>415.8</v>
      </c>
      <c r="J4" s="2">
        <v>0.99</v>
      </c>
      <c r="K4" s="2">
        <v>0.19</v>
      </c>
      <c r="L4" s="2">
        <v>415.8</v>
      </c>
      <c r="M4" s="2">
        <v>0.19</v>
      </c>
      <c r="N4" s="2">
        <v>0.49</v>
      </c>
      <c r="O4" s="2">
        <v>4.8999999999999998E-3</v>
      </c>
      <c r="Q4" s="15">
        <f xml:space="preserve"> 3.14*(3.9/2)^2*20</f>
        <v>238.797</v>
      </c>
      <c r="R4" s="9">
        <f>L4/Q4</f>
        <v>1.7412279048731769</v>
      </c>
      <c r="S4" s="9">
        <f>10000*0.2*R4*(K4/100)</f>
        <v>6.6166660385180718</v>
      </c>
    </row>
    <row r="5" spans="1:19" x14ac:dyDescent="0.3">
      <c r="A5" s="2" t="s">
        <v>46</v>
      </c>
      <c r="B5" s="2" t="s">
        <v>180</v>
      </c>
      <c r="C5" s="2" t="s">
        <v>159</v>
      </c>
      <c r="D5" s="2">
        <v>63</v>
      </c>
      <c r="E5" s="2" t="s">
        <v>208</v>
      </c>
      <c r="F5" s="2">
        <v>2</v>
      </c>
      <c r="G5" s="2" t="s">
        <v>89</v>
      </c>
      <c r="H5" s="2" t="s">
        <v>160</v>
      </c>
      <c r="I5" s="2">
        <v>488.38</v>
      </c>
      <c r="J5" s="2">
        <v>0.99</v>
      </c>
      <c r="K5" s="2">
        <v>0.17</v>
      </c>
      <c r="L5" s="2">
        <v>488.38</v>
      </c>
      <c r="M5" s="2">
        <v>0.17</v>
      </c>
      <c r="N5" s="2">
        <v>0.49</v>
      </c>
      <c r="O5" s="2">
        <v>4.8999999999999998E-3</v>
      </c>
      <c r="Q5" s="15">
        <f xml:space="preserve"> 3.14*(3.9/2)^2*20</f>
        <v>238.797</v>
      </c>
      <c r="R5" s="9">
        <f t="shared" ref="R5:R39" si="0">L5/Q5</f>
        <v>2.0451680716256906</v>
      </c>
      <c r="S5" s="9">
        <f t="shared" ref="S5:S39" si="1">10000*0.2*R5*(K5/100)</f>
        <v>6.9535714435273484</v>
      </c>
    </row>
    <row r="6" spans="1:19" s="7" customFormat="1" x14ac:dyDescent="0.3">
      <c r="A6" s="6" t="s">
        <v>46</v>
      </c>
      <c r="B6" s="6" t="s">
        <v>179</v>
      </c>
      <c r="C6" s="6" t="s">
        <v>159</v>
      </c>
      <c r="D6" s="6">
        <v>60</v>
      </c>
      <c r="E6" s="6" t="s">
        <v>208</v>
      </c>
      <c r="F6" s="6">
        <v>3</v>
      </c>
      <c r="G6" s="6" t="s">
        <v>87</v>
      </c>
      <c r="H6" s="6" t="s">
        <v>160</v>
      </c>
      <c r="I6" s="6">
        <v>340.09</v>
      </c>
      <c r="J6" s="6">
        <v>0.99</v>
      </c>
      <c r="K6" s="6">
        <v>0.25</v>
      </c>
      <c r="L6" s="6">
        <v>340.09</v>
      </c>
      <c r="M6" s="6">
        <v>0.25</v>
      </c>
      <c r="N6" s="6">
        <v>0.49</v>
      </c>
      <c r="O6" s="6">
        <v>4.8999999999999998E-3</v>
      </c>
      <c r="Q6" s="16">
        <f t="shared" ref="Q6:Q39" si="2" xml:space="preserve"> 3.14*(3.9/2)^2*20</f>
        <v>238.797</v>
      </c>
      <c r="R6" s="12">
        <f t="shared" si="0"/>
        <v>1.4241803707751772</v>
      </c>
      <c r="S6" s="12">
        <f t="shared" si="1"/>
        <v>7.1209018538758855</v>
      </c>
    </row>
    <row r="7" spans="1:19" x14ac:dyDescent="0.3">
      <c r="A7" s="2" t="s">
        <v>46</v>
      </c>
      <c r="B7" s="2" t="s">
        <v>172</v>
      </c>
      <c r="C7" s="2" t="s">
        <v>159</v>
      </c>
      <c r="D7" s="2">
        <v>39</v>
      </c>
      <c r="E7" s="2" t="s">
        <v>207</v>
      </c>
      <c r="F7" s="2">
        <v>1</v>
      </c>
      <c r="G7" s="2" t="s">
        <v>73</v>
      </c>
      <c r="H7" s="2" t="s">
        <v>160</v>
      </c>
      <c r="I7" s="2">
        <v>398.32</v>
      </c>
      <c r="J7" s="2">
        <v>0.99</v>
      </c>
      <c r="K7" s="2">
        <v>0.2</v>
      </c>
      <c r="L7" s="2">
        <v>398.32</v>
      </c>
      <c r="M7" s="2">
        <v>0.2</v>
      </c>
      <c r="N7" s="2">
        <v>0.49</v>
      </c>
      <c r="O7" s="2">
        <v>4.8999999999999998E-3</v>
      </c>
      <c r="Q7" s="15">
        <f t="shared" si="2"/>
        <v>238.797</v>
      </c>
      <c r="R7" s="9">
        <f t="shared" si="0"/>
        <v>1.6680276552888018</v>
      </c>
      <c r="S7" s="9">
        <f t="shared" si="1"/>
        <v>6.6721106211552073</v>
      </c>
    </row>
    <row r="8" spans="1:19" x14ac:dyDescent="0.3">
      <c r="A8" s="2" t="s">
        <v>46</v>
      </c>
      <c r="B8" s="2" t="s">
        <v>177</v>
      </c>
      <c r="C8" s="2" t="s">
        <v>159</v>
      </c>
      <c r="D8" s="2">
        <v>54</v>
      </c>
      <c r="E8" s="2" t="s">
        <v>207</v>
      </c>
      <c r="F8" s="2">
        <v>2</v>
      </c>
      <c r="G8" s="2" t="s">
        <v>83</v>
      </c>
      <c r="H8" s="2" t="s">
        <v>160</v>
      </c>
      <c r="I8" s="2">
        <v>378.83</v>
      </c>
      <c r="J8" s="2">
        <v>0.99</v>
      </c>
      <c r="K8" s="2">
        <v>0.19</v>
      </c>
      <c r="L8" s="2">
        <v>378.83</v>
      </c>
      <c r="M8" s="2">
        <v>0.19</v>
      </c>
      <c r="N8" s="2">
        <v>0.49</v>
      </c>
      <c r="O8" s="2">
        <v>4.8999999999999998E-3</v>
      </c>
      <c r="Q8" s="15">
        <f t="shared" si="2"/>
        <v>238.797</v>
      </c>
      <c r="R8" s="9">
        <f t="shared" si="0"/>
        <v>1.5864102145336834</v>
      </c>
      <c r="S8" s="9">
        <f>10000*0.2*R8*(K8/100)</f>
        <v>6.0283588152279961</v>
      </c>
    </row>
    <row r="9" spans="1:19" s="7" customFormat="1" x14ac:dyDescent="0.3">
      <c r="A9" s="6" t="s">
        <v>46</v>
      </c>
      <c r="B9" s="6" t="s">
        <v>182</v>
      </c>
      <c r="C9" s="6" t="s">
        <v>159</v>
      </c>
      <c r="D9" s="6">
        <v>69</v>
      </c>
      <c r="E9" s="6" t="s">
        <v>207</v>
      </c>
      <c r="F9" s="6">
        <v>3</v>
      </c>
      <c r="G9" s="6" t="s">
        <v>93</v>
      </c>
      <c r="H9" s="6" t="s">
        <v>160</v>
      </c>
      <c r="I9" s="6">
        <v>383.84</v>
      </c>
      <c r="J9" s="6">
        <v>0.99</v>
      </c>
      <c r="K9" s="6">
        <v>0.17</v>
      </c>
      <c r="L9" s="6">
        <v>383.84</v>
      </c>
      <c r="M9" s="6">
        <v>0.17</v>
      </c>
      <c r="N9" s="6">
        <v>0.49</v>
      </c>
      <c r="O9" s="6">
        <v>4.8999999999999998E-3</v>
      </c>
      <c r="Q9" s="16">
        <f t="shared" si="2"/>
        <v>238.797</v>
      </c>
      <c r="R9" s="12">
        <f t="shared" si="0"/>
        <v>1.6073903776010585</v>
      </c>
      <c r="S9" s="12">
        <f t="shared" si="1"/>
        <v>5.4651272838436</v>
      </c>
    </row>
    <row r="10" spans="1:19" x14ac:dyDescent="0.3">
      <c r="A10" s="2" t="s">
        <v>46</v>
      </c>
      <c r="B10" s="2" t="s">
        <v>174</v>
      </c>
      <c r="C10" s="2" t="s">
        <v>159</v>
      </c>
      <c r="D10" s="2">
        <v>45</v>
      </c>
      <c r="E10" s="2" t="s">
        <v>203</v>
      </c>
      <c r="F10" s="2">
        <v>1</v>
      </c>
      <c r="G10" s="2" t="s">
        <v>77</v>
      </c>
      <c r="H10" s="2" t="s">
        <v>160</v>
      </c>
      <c r="I10" s="2">
        <v>467.22</v>
      </c>
      <c r="J10" s="2">
        <v>0.99</v>
      </c>
      <c r="K10" s="2">
        <v>0.22</v>
      </c>
      <c r="L10" s="2">
        <v>467.22</v>
      </c>
      <c r="M10" s="2">
        <v>0.22</v>
      </c>
      <c r="N10" s="2">
        <v>0.49</v>
      </c>
      <c r="O10" s="2">
        <v>4.8999999999999998E-3</v>
      </c>
      <c r="Q10" s="15">
        <f t="shared" si="2"/>
        <v>238.797</v>
      </c>
      <c r="R10" s="9">
        <f t="shared" si="0"/>
        <v>1.9565572431814471</v>
      </c>
      <c r="S10" s="9">
        <f t="shared" si="1"/>
        <v>8.608851869998368</v>
      </c>
    </row>
    <row r="11" spans="1:19" x14ac:dyDescent="0.3">
      <c r="A11" s="2" t="s">
        <v>46</v>
      </c>
      <c r="B11" s="2" t="s">
        <v>178</v>
      </c>
      <c r="C11" s="2" t="s">
        <v>159</v>
      </c>
      <c r="D11" s="2">
        <v>57</v>
      </c>
      <c r="E11" s="2" t="s">
        <v>203</v>
      </c>
      <c r="F11" s="2">
        <v>2</v>
      </c>
      <c r="G11" s="2" t="s">
        <v>85</v>
      </c>
      <c r="H11" s="2" t="s">
        <v>160</v>
      </c>
      <c r="I11" s="2">
        <v>440.34</v>
      </c>
      <c r="J11" s="2">
        <v>0.99</v>
      </c>
      <c r="K11" s="2">
        <v>0.2</v>
      </c>
      <c r="L11" s="2">
        <v>440.34</v>
      </c>
      <c r="M11" s="2">
        <v>0.2</v>
      </c>
      <c r="N11" s="2">
        <v>0.49</v>
      </c>
      <c r="O11" s="2">
        <v>4.8999999999999998E-3</v>
      </c>
      <c r="Q11" s="15">
        <f t="shared" si="2"/>
        <v>238.797</v>
      </c>
      <c r="R11" s="9">
        <f t="shared" si="0"/>
        <v>1.8439930149876254</v>
      </c>
      <c r="S11" s="9">
        <f t="shared" si="1"/>
        <v>7.3759720599505023</v>
      </c>
    </row>
    <row r="12" spans="1:19" s="7" customFormat="1" x14ac:dyDescent="0.3">
      <c r="A12" s="6" t="s">
        <v>46</v>
      </c>
      <c r="B12" s="6" t="s">
        <v>181</v>
      </c>
      <c r="C12" s="6" t="s">
        <v>159</v>
      </c>
      <c r="D12" s="6">
        <v>66</v>
      </c>
      <c r="E12" s="6" t="s">
        <v>203</v>
      </c>
      <c r="F12" s="6">
        <v>3</v>
      </c>
      <c r="G12" s="6" t="s">
        <v>91</v>
      </c>
      <c r="H12" s="6" t="s">
        <v>160</v>
      </c>
      <c r="I12" s="6">
        <v>463.53</v>
      </c>
      <c r="J12" s="6">
        <v>0.99</v>
      </c>
      <c r="K12" s="6">
        <v>0.2</v>
      </c>
      <c r="L12" s="6">
        <v>463.53</v>
      </c>
      <c r="M12" s="6">
        <v>0.2</v>
      </c>
      <c r="N12" s="6">
        <v>0.49</v>
      </c>
      <c r="O12" s="6">
        <v>4.8999999999999998E-3</v>
      </c>
      <c r="Q12" s="16">
        <f t="shared" si="2"/>
        <v>238.797</v>
      </c>
      <c r="R12" s="12">
        <f t="shared" si="0"/>
        <v>1.9411047877485896</v>
      </c>
      <c r="S12" s="12">
        <f t="shared" si="1"/>
        <v>7.7644191509943585</v>
      </c>
    </row>
    <row r="13" spans="1:19" x14ac:dyDescent="0.3">
      <c r="A13" s="2" t="s">
        <v>46</v>
      </c>
      <c r="B13" s="2" t="s">
        <v>173</v>
      </c>
      <c r="C13" s="2" t="s">
        <v>159</v>
      </c>
      <c r="D13" s="2">
        <v>42</v>
      </c>
      <c r="E13" s="2" t="s">
        <v>202</v>
      </c>
      <c r="F13" s="2">
        <v>1</v>
      </c>
      <c r="G13" s="2" t="s">
        <v>75</v>
      </c>
      <c r="H13" s="2" t="s">
        <v>160</v>
      </c>
      <c r="I13" s="2">
        <v>399.13</v>
      </c>
      <c r="J13" s="2">
        <v>0.99</v>
      </c>
      <c r="K13" s="2">
        <v>0.18</v>
      </c>
      <c r="L13" s="2">
        <v>399.13</v>
      </c>
      <c r="M13" s="2">
        <v>0.18</v>
      </c>
      <c r="N13" s="2">
        <v>0.49</v>
      </c>
      <c r="O13" s="2">
        <v>4.8999999999999998E-3</v>
      </c>
      <c r="Q13" s="15">
        <f t="shared" si="2"/>
        <v>238.797</v>
      </c>
      <c r="R13" s="9">
        <f t="shared" si="0"/>
        <v>1.6714196577008924</v>
      </c>
      <c r="S13" s="9">
        <f t="shared" si="1"/>
        <v>6.0171107677232127</v>
      </c>
    </row>
    <row r="14" spans="1:19" x14ac:dyDescent="0.3">
      <c r="A14" s="2" t="s">
        <v>46</v>
      </c>
      <c r="B14" s="2" t="s">
        <v>176</v>
      </c>
      <c r="C14" s="2" t="s">
        <v>159</v>
      </c>
      <c r="D14" s="2">
        <v>51</v>
      </c>
      <c r="E14" s="2" t="s">
        <v>202</v>
      </c>
      <c r="F14" s="2">
        <v>2</v>
      </c>
      <c r="G14" s="2" t="s">
        <v>81</v>
      </c>
      <c r="H14" s="2" t="s">
        <v>160</v>
      </c>
      <c r="I14" s="2">
        <v>400.94</v>
      </c>
      <c r="J14" s="2">
        <v>0.99</v>
      </c>
      <c r="K14" s="2">
        <v>0.17</v>
      </c>
      <c r="L14" s="2">
        <v>400.94</v>
      </c>
      <c r="M14" s="2">
        <v>0.17</v>
      </c>
      <c r="N14" s="2">
        <v>0.49</v>
      </c>
      <c r="O14" s="2">
        <v>4.8999999999999998E-3</v>
      </c>
      <c r="Q14" s="15">
        <f t="shared" si="2"/>
        <v>238.797</v>
      </c>
      <c r="R14" s="9">
        <f t="shared" si="0"/>
        <v>1.6789993174118603</v>
      </c>
      <c r="S14" s="9">
        <f t="shared" si="1"/>
        <v>5.7085976792003246</v>
      </c>
    </row>
    <row r="15" spans="1:19" s="7" customFormat="1" x14ac:dyDescent="0.3">
      <c r="A15" s="6" t="s">
        <v>46</v>
      </c>
      <c r="B15" s="6" t="s">
        <v>183</v>
      </c>
      <c r="C15" s="6" t="s">
        <v>159</v>
      </c>
      <c r="D15" s="6">
        <v>72</v>
      </c>
      <c r="E15" s="6" t="s">
        <v>202</v>
      </c>
      <c r="F15" s="6">
        <v>3</v>
      </c>
      <c r="G15" s="6" t="s">
        <v>95</v>
      </c>
      <c r="H15" s="6" t="s">
        <v>160</v>
      </c>
      <c r="I15" s="6">
        <v>340.12</v>
      </c>
      <c r="J15" s="6">
        <v>0.99</v>
      </c>
      <c r="K15" s="6">
        <v>0.15</v>
      </c>
      <c r="L15" s="6">
        <v>340.12</v>
      </c>
      <c r="M15" s="6">
        <v>0.15</v>
      </c>
      <c r="N15" s="6">
        <v>0.49</v>
      </c>
      <c r="O15" s="6">
        <v>4.8999999999999998E-3</v>
      </c>
      <c r="Q15" s="16">
        <f t="shared" si="2"/>
        <v>238.797</v>
      </c>
      <c r="R15" s="12">
        <f t="shared" si="0"/>
        <v>1.4243060004941437</v>
      </c>
      <c r="S15" s="12">
        <f t="shared" si="1"/>
        <v>4.2729180014824317</v>
      </c>
    </row>
    <row r="16" spans="1:19" x14ac:dyDescent="0.3">
      <c r="A16" s="2" t="s">
        <v>46</v>
      </c>
      <c r="B16" s="2" t="s">
        <v>163</v>
      </c>
      <c r="C16" s="2" t="s">
        <v>159</v>
      </c>
      <c r="D16" s="2">
        <v>12</v>
      </c>
      <c r="E16" s="2" t="s">
        <v>206</v>
      </c>
      <c r="F16" s="2">
        <v>1</v>
      </c>
      <c r="G16" s="2" t="s">
        <v>55</v>
      </c>
      <c r="H16" s="2" t="s">
        <v>160</v>
      </c>
      <c r="I16" s="2">
        <v>307.42</v>
      </c>
      <c r="J16" s="2">
        <v>0.99</v>
      </c>
      <c r="K16" s="2">
        <v>0.36</v>
      </c>
      <c r="L16" s="2">
        <v>307.42</v>
      </c>
      <c r="M16" s="2">
        <v>0.36</v>
      </c>
      <c r="N16" s="2">
        <v>0.49</v>
      </c>
      <c r="O16" s="2">
        <v>4.8999999999999998E-3</v>
      </c>
      <c r="Q16" s="15">
        <f t="shared" si="2"/>
        <v>238.797</v>
      </c>
      <c r="R16" s="9">
        <f t="shared" si="0"/>
        <v>1.2873696068208562</v>
      </c>
      <c r="S16" s="9">
        <f t="shared" si="1"/>
        <v>9.2690611691101648</v>
      </c>
    </row>
    <row r="17" spans="1:19" x14ac:dyDescent="0.3">
      <c r="A17" s="2" t="s">
        <v>46</v>
      </c>
      <c r="B17" s="2" t="s">
        <v>167</v>
      </c>
      <c r="C17" s="2" t="s">
        <v>159</v>
      </c>
      <c r="D17" s="2">
        <v>24</v>
      </c>
      <c r="E17" s="2" t="s">
        <v>206</v>
      </c>
      <c r="F17" s="2">
        <v>2</v>
      </c>
      <c r="G17" s="2" t="s">
        <v>63</v>
      </c>
      <c r="H17" s="2" t="s">
        <v>160</v>
      </c>
      <c r="I17" s="2">
        <v>405.66</v>
      </c>
      <c r="J17" s="2">
        <v>0.99</v>
      </c>
      <c r="K17" s="2">
        <v>0.21</v>
      </c>
      <c r="L17" s="2">
        <v>405.66</v>
      </c>
      <c r="M17" s="2">
        <v>0.21</v>
      </c>
      <c r="N17" s="2">
        <v>0.49</v>
      </c>
      <c r="O17" s="2">
        <v>4.8999999999999998E-3</v>
      </c>
      <c r="Q17" s="15">
        <f t="shared" si="2"/>
        <v>238.797</v>
      </c>
      <c r="R17" s="9">
        <f t="shared" si="0"/>
        <v>1.6987650598625612</v>
      </c>
      <c r="S17" s="9">
        <f t="shared" si="1"/>
        <v>7.1348132514227567</v>
      </c>
    </row>
    <row r="18" spans="1:19" s="7" customFormat="1" x14ac:dyDescent="0.3">
      <c r="A18" s="6" t="s">
        <v>46</v>
      </c>
      <c r="B18" s="6" t="s">
        <v>168</v>
      </c>
      <c r="C18" s="6" t="s">
        <v>159</v>
      </c>
      <c r="D18" s="6">
        <v>27</v>
      </c>
      <c r="E18" s="6" t="s">
        <v>206</v>
      </c>
      <c r="F18" s="6">
        <v>3</v>
      </c>
      <c r="G18" s="6" t="s">
        <v>65</v>
      </c>
      <c r="H18" s="6" t="s">
        <v>160</v>
      </c>
      <c r="I18" s="6">
        <v>413.47</v>
      </c>
      <c r="J18" s="6">
        <v>0.99</v>
      </c>
      <c r="K18" s="6">
        <v>0.27</v>
      </c>
      <c r="L18" s="6">
        <v>413.47</v>
      </c>
      <c r="M18" s="6">
        <v>0.27</v>
      </c>
      <c r="N18" s="6">
        <v>0.49</v>
      </c>
      <c r="O18" s="6">
        <v>4.8999999999999998E-3</v>
      </c>
      <c r="Q18" s="16">
        <f t="shared" si="2"/>
        <v>238.797</v>
      </c>
      <c r="R18" s="12">
        <f t="shared" si="0"/>
        <v>1.7314706633667929</v>
      </c>
      <c r="S18" s="12">
        <f t="shared" si="1"/>
        <v>9.3499415821806817</v>
      </c>
    </row>
    <row r="19" spans="1:19" x14ac:dyDescent="0.3">
      <c r="A19" s="2" t="s">
        <v>46</v>
      </c>
      <c r="B19" s="2" t="s">
        <v>158</v>
      </c>
      <c r="C19" s="2" t="s">
        <v>159</v>
      </c>
      <c r="D19" s="2">
        <v>3</v>
      </c>
      <c r="E19" s="2" t="s">
        <v>198</v>
      </c>
      <c r="F19" s="2">
        <v>1</v>
      </c>
      <c r="G19" s="2" t="s">
        <v>45</v>
      </c>
      <c r="H19" s="2" t="s">
        <v>160</v>
      </c>
      <c r="I19" s="2">
        <v>402.14</v>
      </c>
      <c r="J19" s="2">
        <v>0.99</v>
      </c>
      <c r="K19" s="2">
        <v>0.49</v>
      </c>
      <c r="L19" s="2">
        <v>402.14</v>
      </c>
      <c r="M19" s="2">
        <v>0.49</v>
      </c>
      <c r="N19" s="2">
        <v>0.49</v>
      </c>
      <c r="O19" s="2">
        <v>4.8999999999999998E-3</v>
      </c>
      <c r="Q19" s="15">
        <f t="shared" si="2"/>
        <v>238.797</v>
      </c>
      <c r="R19" s="9">
        <f t="shared" si="0"/>
        <v>1.684024506170513</v>
      </c>
      <c r="S19" s="9">
        <f t="shared" si="1"/>
        <v>16.503440160471026</v>
      </c>
    </row>
    <row r="20" spans="1:19" x14ac:dyDescent="0.3">
      <c r="A20" s="2" t="s">
        <v>46</v>
      </c>
      <c r="B20" s="2" t="s">
        <v>165</v>
      </c>
      <c r="C20" s="2" t="s">
        <v>159</v>
      </c>
      <c r="D20" s="2">
        <v>18</v>
      </c>
      <c r="E20" s="2" t="s">
        <v>198</v>
      </c>
      <c r="F20" s="2">
        <v>2</v>
      </c>
      <c r="G20" s="2" t="s">
        <v>59</v>
      </c>
      <c r="H20" s="2" t="s">
        <v>160</v>
      </c>
      <c r="I20" s="2">
        <v>413.06</v>
      </c>
      <c r="J20" s="2">
        <v>0.99</v>
      </c>
      <c r="K20" s="2">
        <v>0.26</v>
      </c>
      <c r="L20" s="2">
        <v>413.06</v>
      </c>
      <c r="M20" s="2">
        <v>0.26</v>
      </c>
      <c r="N20" s="2">
        <v>0.49</v>
      </c>
      <c r="O20" s="2">
        <v>4.8999999999999998E-3</v>
      </c>
      <c r="Q20" s="15">
        <f t="shared" si="2"/>
        <v>238.797</v>
      </c>
      <c r="R20" s="9">
        <f t="shared" si="0"/>
        <v>1.7297537238742531</v>
      </c>
      <c r="S20" s="9">
        <f t="shared" si="1"/>
        <v>8.9947193641461158</v>
      </c>
    </row>
    <row r="21" spans="1:19" s="7" customFormat="1" x14ac:dyDescent="0.3">
      <c r="A21" s="6" t="s">
        <v>46</v>
      </c>
      <c r="B21" s="6" t="s">
        <v>170</v>
      </c>
      <c r="C21" s="6" t="s">
        <v>159</v>
      </c>
      <c r="D21" s="6">
        <v>33</v>
      </c>
      <c r="E21" s="6" t="s">
        <v>198</v>
      </c>
      <c r="F21" s="6">
        <v>3</v>
      </c>
      <c r="G21" s="6" t="s">
        <v>69</v>
      </c>
      <c r="H21" s="6" t="s">
        <v>160</v>
      </c>
      <c r="I21" s="6">
        <v>440.81</v>
      </c>
      <c r="J21" s="6">
        <v>0.99</v>
      </c>
      <c r="K21" s="6">
        <v>0.2</v>
      </c>
      <c r="L21" s="6">
        <v>440.81</v>
      </c>
      <c r="M21" s="6">
        <v>0.2</v>
      </c>
      <c r="N21" s="6">
        <v>0.49</v>
      </c>
      <c r="O21" s="6">
        <v>4.8999999999999998E-3</v>
      </c>
      <c r="Q21" s="16">
        <f t="shared" si="2"/>
        <v>238.797</v>
      </c>
      <c r="R21" s="12">
        <f t="shared" si="0"/>
        <v>1.8459612139180979</v>
      </c>
      <c r="S21" s="12">
        <f t="shared" si="1"/>
        <v>7.3838448556723915</v>
      </c>
    </row>
    <row r="22" spans="1:19" x14ac:dyDescent="0.3">
      <c r="A22" s="2" t="s">
        <v>46</v>
      </c>
      <c r="B22" s="2" t="s">
        <v>162</v>
      </c>
      <c r="C22" s="2" t="s">
        <v>159</v>
      </c>
      <c r="D22" s="2">
        <v>9</v>
      </c>
      <c r="E22" s="2" t="s">
        <v>201</v>
      </c>
      <c r="F22" s="2">
        <v>1</v>
      </c>
      <c r="G22" s="2" t="s">
        <v>52</v>
      </c>
      <c r="H22" s="2" t="s">
        <v>160</v>
      </c>
      <c r="I22" s="2">
        <v>439.11</v>
      </c>
      <c r="J22" s="2">
        <v>0.99</v>
      </c>
      <c r="K22" s="2">
        <v>0.28000000000000003</v>
      </c>
      <c r="L22" s="2">
        <v>439.11</v>
      </c>
      <c r="M22" s="2">
        <v>0.28000000000000003</v>
      </c>
      <c r="N22" s="2">
        <v>0.49</v>
      </c>
      <c r="O22" s="2">
        <v>4.8999999999999998E-3</v>
      </c>
      <c r="Q22" s="15">
        <f t="shared" si="2"/>
        <v>238.797</v>
      </c>
      <c r="R22" s="9">
        <f t="shared" si="0"/>
        <v>1.8388421965100066</v>
      </c>
      <c r="S22" s="9">
        <f t="shared" si="1"/>
        <v>10.297516300456039</v>
      </c>
    </row>
    <row r="23" spans="1:19" x14ac:dyDescent="0.3">
      <c r="A23" s="2" t="s">
        <v>46</v>
      </c>
      <c r="B23" s="2" t="s">
        <v>166</v>
      </c>
      <c r="C23" s="2" t="s">
        <v>159</v>
      </c>
      <c r="D23" s="2">
        <v>21</v>
      </c>
      <c r="E23" s="2" t="s">
        <v>201</v>
      </c>
      <c r="F23" s="2">
        <v>2</v>
      </c>
      <c r="G23" s="2" t="s">
        <v>61</v>
      </c>
      <c r="H23" s="2" t="s">
        <v>160</v>
      </c>
      <c r="I23" s="2">
        <v>550.02</v>
      </c>
      <c r="J23" s="2">
        <v>0.99</v>
      </c>
      <c r="K23" s="2">
        <v>0.23</v>
      </c>
      <c r="L23" s="2">
        <v>550.02</v>
      </c>
      <c r="M23" s="2">
        <v>0.23</v>
      </c>
      <c r="N23" s="2">
        <v>0.49</v>
      </c>
      <c r="O23" s="2">
        <v>4.8999999999999998E-3</v>
      </c>
      <c r="Q23" s="15">
        <f t="shared" si="2"/>
        <v>238.797</v>
      </c>
      <c r="R23" s="9">
        <f t="shared" si="0"/>
        <v>2.3032952675284863</v>
      </c>
      <c r="S23" s="9">
        <f t="shared" si="1"/>
        <v>10.595158230631037</v>
      </c>
    </row>
    <row r="24" spans="1:19" s="7" customFormat="1" x14ac:dyDescent="0.3">
      <c r="A24" s="6" t="s">
        <v>46</v>
      </c>
      <c r="B24" s="6" t="s">
        <v>169</v>
      </c>
      <c r="C24" s="6" t="s">
        <v>159</v>
      </c>
      <c r="D24" s="6">
        <v>30</v>
      </c>
      <c r="E24" s="6" t="s">
        <v>201</v>
      </c>
      <c r="F24" s="6">
        <v>3</v>
      </c>
      <c r="G24" s="6" t="s">
        <v>67</v>
      </c>
      <c r="H24" s="6" t="s">
        <v>160</v>
      </c>
      <c r="I24" s="6">
        <v>373.54</v>
      </c>
      <c r="J24" s="6">
        <v>0.99</v>
      </c>
      <c r="K24" s="6">
        <v>0.4</v>
      </c>
      <c r="L24" s="6">
        <v>373.54</v>
      </c>
      <c r="M24" s="6">
        <v>0.4</v>
      </c>
      <c r="N24" s="6">
        <v>0.49</v>
      </c>
      <c r="O24" s="6">
        <v>4.8999999999999998E-3</v>
      </c>
      <c r="Q24" s="16">
        <f t="shared" si="2"/>
        <v>238.797</v>
      </c>
      <c r="R24" s="12">
        <f t="shared" si="0"/>
        <v>1.5642575074226226</v>
      </c>
      <c r="S24" s="12">
        <f t="shared" si="1"/>
        <v>12.514060059380981</v>
      </c>
    </row>
    <row r="25" spans="1:19" x14ac:dyDescent="0.3">
      <c r="A25" s="2" t="s">
        <v>46</v>
      </c>
      <c r="B25" s="2" t="s">
        <v>161</v>
      </c>
      <c r="C25" s="2" t="s">
        <v>159</v>
      </c>
      <c r="D25" s="2">
        <v>6</v>
      </c>
      <c r="E25" s="2" t="s">
        <v>200</v>
      </c>
      <c r="F25" s="2">
        <v>1</v>
      </c>
      <c r="G25" s="2" t="s">
        <v>50</v>
      </c>
      <c r="H25" s="2" t="s">
        <v>160</v>
      </c>
      <c r="I25" s="2">
        <v>335.97</v>
      </c>
      <c r="J25" s="2">
        <v>0.99</v>
      </c>
      <c r="K25" s="2">
        <v>0.26</v>
      </c>
      <c r="L25" s="2">
        <v>335.97</v>
      </c>
      <c r="M25" s="2">
        <v>0.26</v>
      </c>
      <c r="N25" s="2">
        <v>0.49</v>
      </c>
      <c r="O25" s="2">
        <v>4.8999999999999998E-3</v>
      </c>
      <c r="Q25" s="15">
        <f t="shared" si="2"/>
        <v>238.797</v>
      </c>
      <c r="R25" s="9">
        <f t="shared" si="0"/>
        <v>1.406927222703803</v>
      </c>
      <c r="S25" s="9">
        <f t="shared" si="1"/>
        <v>7.3160215580597754</v>
      </c>
    </row>
    <row r="26" spans="1:19" x14ac:dyDescent="0.3">
      <c r="A26" s="2" t="s">
        <v>46</v>
      </c>
      <c r="B26" s="2" t="s">
        <v>164</v>
      </c>
      <c r="C26" s="2" t="s">
        <v>159</v>
      </c>
      <c r="D26" s="2">
        <v>15</v>
      </c>
      <c r="E26" s="2" t="s">
        <v>200</v>
      </c>
      <c r="F26" s="2">
        <v>2</v>
      </c>
      <c r="G26" s="2" t="s">
        <v>57</v>
      </c>
      <c r="H26" s="2" t="s">
        <v>160</v>
      </c>
      <c r="I26" s="2">
        <v>456.8</v>
      </c>
      <c r="J26" s="2">
        <v>0.99</v>
      </c>
      <c r="K26" s="2">
        <v>0.22</v>
      </c>
      <c r="L26" s="2">
        <v>456.8</v>
      </c>
      <c r="M26" s="2">
        <v>0.22</v>
      </c>
      <c r="N26" s="2">
        <v>0.49</v>
      </c>
      <c r="O26" s="2">
        <v>4.8999999999999998E-3</v>
      </c>
      <c r="Q26" s="15">
        <f t="shared" si="2"/>
        <v>238.797</v>
      </c>
      <c r="R26" s="9">
        <f t="shared" si="0"/>
        <v>1.9129218541271458</v>
      </c>
      <c r="S26" s="9">
        <f t="shared" si="1"/>
        <v>8.4168561581594421</v>
      </c>
    </row>
    <row r="27" spans="1:19" s="7" customFormat="1" x14ac:dyDescent="0.3">
      <c r="A27" s="6" t="s">
        <v>46</v>
      </c>
      <c r="B27" s="6" t="s">
        <v>171</v>
      </c>
      <c r="C27" s="6" t="s">
        <v>159</v>
      </c>
      <c r="D27" s="6">
        <v>36</v>
      </c>
      <c r="E27" s="6" t="s">
        <v>200</v>
      </c>
      <c r="F27" s="6">
        <v>3</v>
      </c>
      <c r="G27" s="6" t="s">
        <v>71</v>
      </c>
      <c r="H27" s="6" t="s">
        <v>160</v>
      </c>
      <c r="I27" s="6">
        <v>412.09</v>
      </c>
      <c r="J27" s="6">
        <v>0.99</v>
      </c>
      <c r="K27" s="6">
        <v>0.21</v>
      </c>
      <c r="L27" s="6">
        <v>412.09</v>
      </c>
      <c r="M27" s="6">
        <v>0.21</v>
      </c>
      <c r="N27" s="6">
        <v>0.49</v>
      </c>
      <c r="O27" s="6">
        <v>4.8999999999999998E-3</v>
      </c>
      <c r="Q27" s="16">
        <f t="shared" si="2"/>
        <v>238.797</v>
      </c>
      <c r="R27" s="12">
        <f t="shared" si="0"/>
        <v>1.725691696294342</v>
      </c>
      <c r="S27" s="12">
        <f t="shared" si="1"/>
        <v>7.2479051244362367</v>
      </c>
    </row>
    <row r="28" spans="1:19" x14ac:dyDescent="0.3">
      <c r="A28" s="2" t="s">
        <v>46</v>
      </c>
      <c r="B28" s="2" t="s">
        <v>187</v>
      </c>
      <c r="C28" s="2" t="s">
        <v>159</v>
      </c>
      <c r="D28" s="2">
        <v>84</v>
      </c>
      <c r="E28" s="2" t="s">
        <v>210</v>
      </c>
      <c r="F28" s="2">
        <v>1</v>
      </c>
      <c r="G28" s="2" t="s">
        <v>103</v>
      </c>
      <c r="H28" s="2" t="s">
        <v>160</v>
      </c>
      <c r="I28" s="2">
        <v>283.32</v>
      </c>
      <c r="J28" s="2">
        <v>0.99</v>
      </c>
      <c r="K28" s="2">
        <v>0.23</v>
      </c>
      <c r="L28" s="2">
        <v>283.32</v>
      </c>
      <c r="M28" s="2">
        <v>0.23</v>
      </c>
      <c r="N28" s="2">
        <v>0.49</v>
      </c>
      <c r="O28" s="2">
        <v>4.8999999999999998E-3</v>
      </c>
      <c r="Q28" s="15">
        <f t="shared" si="2"/>
        <v>238.797</v>
      </c>
      <c r="R28" s="9">
        <f t="shared" si="0"/>
        <v>1.1864470659179136</v>
      </c>
      <c r="S28" s="9">
        <f t="shared" si="1"/>
        <v>5.4576565032224016</v>
      </c>
    </row>
    <row r="29" spans="1:19" x14ac:dyDescent="0.3">
      <c r="A29" s="2" t="s">
        <v>46</v>
      </c>
      <c r="B29" s="2" t="s">
        <v>191</v>
      </c>
      <c r="C29" s="2" t="s">
        <v>159</v>
      </c>
      <c r="D29" s="2">
        <v>96</v>
      </c>
      <c r="E29" s="2" t="s">
        <v>210</v>
      </c>
      <c r="F29" s="2">
        <v>2</v>
      </c>
      <c r="G29" s="2" t="s">
        <v>112</v>
      </c>
      <c r="H29" s="2" t="s">
        <v>160</v>
      </c>
      <c r="I29" s="2">
        <v>414.24</v>
      </c>
      <c r="J29" s="2">
        <v>0.99</v>
      </c>
      <c r="K29" s="2">
        <v>0.2</v>
      </c>
      <c r="L29" s="2">
        <v>414.24</v>
      </c>
      <c r="M29" s="2">
        <v>0.2</v>
      </c>
      <c r="N29" s="2">
        <v>0.49</v>
      </c>
      <c r="O29" s="2">
        <v>4.8999999999999998E-3</v>
      </c>
      <c r="Q29" s="15">
        <f t="shared" si="2"/>
        <v>238.797</v>
      </c>
      <c r="R29" s="9">
        <f t="shared" si="0"/>
        <v>1.7346951594869282</v>
      </c>
      <c r="S29" s="9">
        <f t="shared" si="1"/>
        <v>6.9387806379477128</v>
      </c>
    </row>
    <row r="30" spans="1:19" s="7" customFormat="1" x14ac:dyDescent="0.3">
      <c r="A30" s="6" t="s">
        <v>46</v>
      </c>
      <c r="B30" s="6" t="s">
        <v>192</v>
      </c>
      <c r="C30" s="6" t="s">
        <v>159</v>
      </c>
      <c r="D30" s="6">
        <v>99</v>
      </c>
      <c r="E30" s="6" t="s">
        <v>210</v>
      </c>
      <c r="F30" s="6">
        <v>3</v>
      </c>
      <c r="G30" s="6" t="s">
        <v>114</v>
      </c>
      <c r="H30" s="6" t="s">
        <v>160</v>
      </c>
      <c r="I30" s="6">
        <v>452.62</v>
      </c>
      <c r="J30" s="6">
        <v>0.99</v>
      </c>
      <c r="K30" s="6">
        <v>0.31</v>
      </c>
      <c r="L30" s="6">
        <v>452.62</v>
      </c>
      <c r="M30" s="6">
        <v>0.31</v>
      </c>
      <c r="N30" s="6">
        <v>0.49</v>
      </c>
      <c r="O30" s="6">
        <v>4.8999999999999998E-3</v>
      </c>
      <c r="Q30" s="16">
        <f t="shared" si="2"/>
        <v>238.797</v>
      </c>
      <c r="R30" s="12">
        <f t="shared" si="0"/>
        <v>1.8954174466178386</v>
      </c>
      <c r="S30" s="12">
        <f t="shared" si="1"/>
        <v>11.751588169030599</v>
      </c>
    </row>
    <row r="31" spans="1:19" x14ac:dyDescent="0.3">
      <c r="A31" s="2" t="s">
        <v>46</v>
      </c>
      <c r="B31" s="2" t="s">
        <v>184</v>
      </c>
      <c r="C31" s="2" t="s">
        <v>159</v>
      </c>
      <c r="D31" s="2">
        <v>75</v>
      </c>
      <c r="E31" s="2" t="s">
        <v>209</v>
      </c>
      <c r="F31" s="2">
        <v>1</v>
      </c>
      <c r="G31" s="2" t="s">
        <v>97</v>
      </c>
      <c r="H31" s="2" t="s">
        <v>160</v>
      </c>
      <c r="I31" s="2">
        <v>450.21</v>
      </c>
      <c r="J31" s="2">
        <v>0.99</v>
      </c>
      <c r="K31" s="2">
        <v>0.23</v>
      </c>
      <c r="L31" s="2">
        <v>450.21</v>
      </c>
      <c r="M31" s="2">
        <v>0.23</v>
      </c>
      <c r="N31" s="2">
        <v>0.49</v>
      </c>
      <c r="O31" s="2">
        <v>4.8999999999999998E-3</v>
      </c>
      <c r="Q31" s="15">
        <f t="shared" si="2"/>
        <v>238.797</v>
      </c>
      <c r="R31" s="9">
        <f t="shared" si="0"/>
        <v>1.8853251925275443</v>
      </c>
      <c r="S31" s="9">
        <f t="shared" si="1"/>
        <v>8.672495885626704</v>
      </c>
    </row>
    <row r="32" spans="1:19" x14ac:dyDescent="0.3">
      <c r="A32" s="2" t="s">
        <v>46</v>
      </c>
      <c r="B32" s="2" t="s">
        <v>189</v>
      </c>
      <c r="C32" s="2" t="s">
        <v>159</v>
      </c>
      <c r="D32" s="2">
        <v>90</v>
      </c>
      <c r="E32" s="2" t="s">
        <v>209</v>
      </c>
      <c r="F32" s="2">
        <v>2</v>
      </c>
      <c r="G32" s="2" t="s">
        <v>107</v>
      </c>
      <c r="H32" s="2" t="s">
        <v>160</v>
      </c>
      <c r="I32" s="2">
        <v>390.45</v>
      </c>
      <c r="J32" s="2">
        <v>0.99</v>
      </c>
      <c r="K32" s="2">
        <v>0.24</v>
      </c>
      <c r="L32" s="2">
        <v>390.45</v>
      </c>
      <c r="M32" s="2">
        <v>0.24</v>
      </c>
      <c r="N32" s="2">
        <v>0.49</v>
      </c>
      <c r="O32" s="2">
        <v>4.8999999999999998E-3</v>
      </c>
      <c r="Q32" s="15">
        <f t="shared" si="2"/>
        <v>238.797</v>
      </c>
      <c r="R32" s="9">
        <f t="shared" si="0"/>
        <v>1.6350707923466374</v>
      </c>
      <c r="S32" s="9">
        <f t="shared" si="1"/>
        <v>7.8483398032638592</v>
      </c>
    </row>
    <row r="33" spans="1:38" s="7" customFormat="1" x14ac:dyDescent="0.3">
      <c r="A33" s="6" t="s">
        <v>46</v>
      </c>
      <c r="B33" s="6" t="s">
        <v>194</v>
      </c>
      <c r="C33" s="6" t="s">
        <v>159</v>
      </c>
      <c r="D33" s="6">
        <v>105</v>
      </c>
      <c r="E33" s="6" t="s">
        <v>209</v>
      </c>
      <c r="F33" s="6">
        <v>3</v>
      </c>
      <c r="G33" s="6" t="s">
        <v>118</v>
      </c>
      <c r="H33" s="6" t="s">
        <v>160</v>
      </c>
      <c r="I33" s="6">
        <v>424.73</v>
      </c>
      <c r="J33" s="6">
        <v>0.99</v>
      </c>
      <c r="K33" s="6">
        <v>0.25</v>
      </c>
      <c r="L33" s="6">
        <v>424.73</v>
      </c>
      <c r="M33" s="6">
        <v>0.25</v>
      </c>
      <c r="N33" s="6">
        <v>0.49</v>
      </c>
      <c r="O33" s="6">
        <v>4.8999999999999998E-3</v>
      </c>
      <c r="Q33" s="16">
        <f t="shared" si="2"/>
        <v>238.797</v>
      </c>
      <c r="R33" s="12">
        <f t="shared" si="0"/>
        <v>1.778623684552151</v>
      </c>
      <c r="S33" s="12">
        <f t="shared" si="1"/>
        <v>8.8931184227607556</v>
      </c>
    </row>
    <row r="34" spans="1:38" x14ac:dyDescent="0.3">
      <c r="A34" s="2" t="s">
        <v>46</v>
      </c>
      <c r="B34" s="2" t="s">
        <v>186</v>
      </c>
      <c r="C34" s="2" t="s">
        <v>159</v>
      </c>
      <c r="D34" s="2">
        <v>81</v>
      </c>
      <c r="E34" s="2" t="s">
        <v>205</v>
      </c>
      <c r="F34" s="2">
        <v>1</v>
      </c>
      <c r="G34" s="2" t="s">
        <v>101</v>
      </c>
      <c r="H34" s="2" t="s">
        <v>160</v>
      </c>
      <c r="I34" s="2">
        <v>501.78</v>
      </c>
      <c r="J34" s="2">
        <v>0.99</v>
      </c>
      <c r="K34" s="2">
        <v>0.25</v>
      </c>
      <c r="L34" s="2">
        <v>501.78</v>
      </c>
      <c r="M34" s="2">
        <v>0.25</v>
      </c>
      <c r="N34" s="2">
        <v>0.49</v>
      </c>
      <c r="O34" s="2">
        <v>4.8999999999999998E-3</v>
      </c>
      <c r="Q34" s="15">
        <f t="shared" si="2"/>
        <v>238.797</v>
      </c>
      <c r="R34" s="9">
        <f t="shared" si="0"/>
        <v>2.1012826794306458</v>
      </c>
      <c r="S34" s="9">
        <f t="shared" si="1"/>
        <v>10.506413397153228</v>
      </c>
    </row>
    <row r="35" spans="1:38" x14ac:dyDescent="0.3">
      <c r="A35" s="2" t="s">
        <v>46</v>
      </c>
      <c r="B35" s="2" t="s">
        <v>190</v>
      </c>
      <c r="C35" s="2" t="s">
        <v>159</v>
      </c>
      <c r="D35" s="2">
        <v>93</v>
      </c>
      <c r="E35" s="2" t="s">
        <v>205</v>
      </c>
      <c r="F35" s="2">
        <v>2</v>
      </c>
      <c r="G35" s="2" t="s">
        <v>110</v>
      </c>
      <c r="H35" s="2" t="s">
        <v>160</v>
      </c>
      <c r="I35" s="2">
        <v>469.07</v>
      </c>
      <c r="J35" s="2">
        <v>0.99</v>
      </c>
      <c r="K35" s="2">
        <v>0.23</v>
      </c>
      <c r="L35" s="2">
        <v>469.07</v>
      </c>
      <c r="M35" s="2">
        <v>0.23</v>
      </c>
      <c r="N35" s="2">
        <v>0.49</v>
      </c>
      <c r="O35" s="2">
        <v>4.8999999999999998E-3</v>
      </c>
      <c r="Q35" s="15">
        <f t="shared" si="2"/>
        <v>238.797</v>
      </c>
      <c r="R35" s="9">
        <f t="shared" si="0"/>
        <v>1.96430440918437</v>
      </c>
      <c r="S35" s="9">
        <f t="shared" si="1"/>
        <v>9.0358002822481005</v>
      </c>
    </row>
    <row r="36" spans="1:38" s="7" customFormat="1" x14ac:dyDescent="0.3">
      <c r="A36" s="6" t="s">
        <v>46</v>
      </c>
      <c r="B36" s="6" t="s">
        <v>193</v>
      </c>
      <c r="C36" s="6" t="s">
        <v>159</v>
      </c>
      <c r="D36" s="6">
        <v>102</v>
      </c>
      <c r="E36" s="6" t="s">
        <v>205</v>
      </c>
      <c r="F36" s="6">
        <v>3</v>
      </c>
      <c r="G36" s="6" t="s">
        <v>116</v>
      </c>
      <c r="H36" s="6" t="s">
        <v>160</v>
      </c>
      <c r="I36" s="6">
        <v>415.74</v>
      </c>
      <c r="J36" s="6">
        <v>0.99</v>
      </c>
      <c r="K36" s="6">
        <v>0.23</v>
      </c>
      <c r="L36" s="6">
        <v>415.74</v>
      </c>
      <c r="M36" s="6">
        <v>0.23</v>
      </c>
      <c r="N36" s="6">
        <v>0.49</v>
      </c>
      <c r="O36" s="6">
        <v>4.8999999999999998E-3</v>
      </c>
      <c r="Q36" s="16">
        <f t="shared" si="2"/>
        <v>238.797</v>
      </c>
      <c r="R36" s="12">
        <f t="shared" si="0"/>
        <v>1.7409766454352442</v>
      </c>
      <c r="S36" s="12">
        <f t="shared" si="1"/>
        <v>8.0084925690021223</v>
      </c>
    </row>
    <row r="37" spans="1:38" x14ac:dyDescent="0.3">
      <c r="A37" s="2" t="s">
        <v>46</v>
      </c>
      <c r="B37" s="2" t="s">
        <v>185</v>
      </c>
      <c r="C37" s="2" t="s">
        <v>159</v>
      </c>
      <c r="D37" s="2">
        <v>78</v>
      </c>
      <c r="E37" s="2" t="s">
        <v>204</v>
      </c>
      <c r="F37" s="2">
        <v>1</v>
      </c>
      <c r="G37" s="2" t="s">
        <v>99</v>
      </c>
      <c r="H37" s="2" t="s">
        <v>160</v>
      </c>
      <c r="I37" s="2">
        <v>185.33</v>
      </c>
      <c r="J37" s="2">
        <v>0.99</v>
      </c>
      <c r="K37" s="2">
        <v>1.76</v>
      </c>
      <c r="L37" s="2">
        <v>185.33</v>
      </c>
      <c r="M37" s="2">
        <v>1.75</v>
      </c>
      <c r="N37" s="2">
        <v>0.5</v>
      </c>
      <c r="O37" s="2">
        <v>5.0000000000000001E-3</v>
      </c>
      <c r="Q37" s="15">
        <f t="shared" si="2"/>
        <v>238.797</v>
      </c>
      <c r="R37" s="9">
        <f t="shared" si="0"/>
        <v>0.77609852720092809</v>
      </c>
      <c r="S37" s="9">
        <f t="shared" si="1"/>
        <v>27.318668157472668</v>
      </c>
    </row>
    <row r="38" spans="1:38" x14ac:dyDescent="0.3">
      <c r="A38" s="2" t="s">
        <v>46</v>
      </c>
      <c r="B38" s="2" t="s">
        <v>188</v>
      </c>
      <c r="C38" s="2" t="s">
        <v>159</v>
      </c>
      <c r="D38" s="2">
        <v>87</v>
      </c>
      <c r="E38" s="2" t="s">
        <v>204</v>
      </c>
      <c r="F38" s="2">
        <v>2</v>
      </c>
      <c r="G38" s="2" t="s">
        <v>105</v>
      </c>
      <c r="H38" s="2" t="s">
        <v>160</v>
      </c>
      <c r="I38" s="2">
        <v>444.08</v>
      </c>
      <c r="J38" s="2">
        <v>0.99</v>
      </c>
      <c r="K38" s="2">
        <v>0.28000000000000003</v>
      </c>
      <c r="L38" s="2">
        <v>444.08</v>
      </c>
      <c r="M38" s="2">
        <v>0.28000000000000003</v>
      </c>
      <c r="N38" s="2">
        <v>0.49</v>
      </c>
      <c r="O38" s="2">
        <v>4.8999999999999998E-3</v>
      </c>
      <c r="Q38" s="15">
        <f t="shared" si="2"/>
        <v>238.797</v>
      </c>
      <c r="R38" s="9">
        <f t="shared" si="0"/>
        <v>1.8596548532854265</v>
      </c>
      <c r="S38" s="9">
        <f t="shared" si="1"/>
        <v>10.41406717839839</v>
      </c>
    </row>
    <row r="39" spans="1:38" s="7" customFormat="1" ht="15" thickBot="1" x14ac:dyDescent="0.35">
      <c r="A39" s="6" t="s">
        <v>46</v>
      </c>
      <c r="B39" s="6" t="s">
        <v>195</v>
      </c>
      <c r="C39" s="6" t="s">
        <v>159</v>
      </c>
      <c r="D39" s="6">
        <v>108</v>
      </c>
      <c r="E39" s="6" t="s">
        <v>204</v>
      </c>
      <c r="F39" s="6">
        <v>3</v>
      </c>
      <c r="G39" s="6" t="s">
        <v>120</v>
      </c>
      <c r="H39" s="6" t="s">
        <v>160</v>
      </c>
      <c r="I39" s="6">
        <v>429.36</v>
      </c>
      <c r="J39" s="6">
        <v>0.99</v>
      </c>
      <c r="K39" s="6">
        <v>0.17</v>
      </c>
      <c r="L39" s="6">
        <v>429.36</v>
      </c>
      <c r="M39" s="6">
        <v>0.17</v>
      </c>
      <c r="N39" s="6">
        <v>0.49</v>
      </c>
      <c r="O39" s="6">
        <v>4.8999999999999998E-3</v>
      </c>
      <c r="Q39" s="16">
        <f t="shared" si="2"/>
        <v>238.797</v>
      </c>
      <c r="R39" s="12">
        <f t="shared" si="0"/>
        <v>1.7980125378459528</v>
      </c>
      <c r="S39" s="12">
        <f t="shared" si="1"/>
        <v>6.1132426286762405</v>
      </c>
    </row>
    <row r="40" spans="1:38" ht="26.4" x14ac:dyDescent="0.3">
      <c r="G40" s="50" t="s">
        <v>215</v>
      </c>
      <c r="H40" s="6" t="s">
        <v>208</v>
      </c>
      <c r="I40" s="10">
        <f>STDEV(I4:I6)/SQRT(3)</f>
        <v>42.810814184165181</v>
      </c>
      <c r="J40" s="10">
        <f t="shared" ref="J40:S40" si="3">STDEV(J4:J6)/SQRT(3)</f>
        <v>7.8504622934188746E-17</v>
      </c>
      <c r="K40" s="10">
        <f t="shared" si="3"/>
        <v>2.4037008503093288E-2</v>
      </c>
      <c r="L40" s="10">
        <f t="shared" si="3"/>
        <v>42.810814184165181</v>
      </c>
      <c r="M40" s="10">
        <f t="shared" si="3"/>
        <v>2.4037008503093288E-2</v>
      </c>
      <c r="N40" s="10">
        <f t="shared" si="3"/>
        <v>0</v>
      </c>
      <c r="O40" s="10">
        <f t="shared" si="3"/>
        <v>0</v>
      </c>
      <c r="P40" s="10" t="e">
        <f t="shared" si="3"/>
        <v>#DIV/0!</v>
      </c>
      <c r="Q40" s="19">
        <f t="shared" si="3"/>
        <v>0</v>
      </c>
      <c r="R40" s="10">
        <f t="shared" si="3"/>
        <v>0.17927701848919839</v>
      </c>
      <c r="S40" s="10">
        <f t="shared" si="3"/>
        <v>0.14827873070700212</v>
      </c>
      <c r="T40" s="10"/>
      <c r="U40" s="10"/>
      <c r="V40" s="10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ht="26.4" x14ac:dyDescent="0.3">
      <c r="G41" s="51"/>
      <c r="H41" s="6" t="s">
        <v>207</v>
      </c>
      <c r="I41" s="10">
        <f>STDEV(I7:I9)/SQRT(3)</f>
        <v>5.8434702398869538</v>
      </c>
      <c r="J41" s="10">
        <f t="shared" ref="J41:S41" si="4">STDEV(J7:J9)/SQRT(3)</f>
        <v>7.8504622934188746E-17</v>
      </c>
      <c r="K41" s="10">
        <f t="shared" si="4"/>
        <v>8.8191710368819686E-3</v>
      </c>
      <c r="L41" s="10">
        <f t="shared" si="4"/>
        <v>5.8434702398869538</v>
      </c>
      <c r="M41" s="10">
        <f t="shared" si="4"/>
        <v>8.8191710368819686E-3</v>
      </c>
      <c r="N41" s="10">
        <f t="shared" si="4"/>
        <v>0</v>
      </c>
      <c r="O41" s="10">
        <f t="shared" si="4"/>
        <v>0</v>
      </c>
      <c r="P41" s="10" t="e">
        <f t="shared" si="4"/>
        <v>#DIV/0!</v>
      </c>
      <c r="Q41" s="19">
        <f t="shared" si="4"/>
        <v>0</v>
      </c>
      <c r="R41" s="10">
        <f t="shared" si="4"/>
        <v>2.4470450800834841E-2</v>
      </c>
      <c r="S41" s="10">
        <f t="shared" si="4"/>
        <v>0.34868442610347888</v>
      </c>
      <c r="T41" s="10"/>
      <c r="U41" s="10"/>
      <c r="V41" s="10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ht="26.4" x14ac:dyDescent="0.3">
      <c r="G42" s="51"/>
      <c r="H42" s="6" t="s">
        <v>203</v>
      </c>
      <c r="I42" s="10">
        <f>STDEV(I10:I12)/SQRT(3)</f>
        <v>8.4127106214346981</v>
      </c>
      <c r="J42" s="10">
        <f t="shared" ref="J42:S42" si="5">STDEV(J10:J12)/SQRT(3)</f>
        <v>7.8504622934188746E-17</v>
      </c>
      <c r="K42" s="10">
        <f t="shared" si="5"/>
        <v>6.6666666666666636E-3</v>
      </c>
      <c r="L42" s="10">
        <f t="shared" si="5"/>
        <v>8.4127106214346981</v>
      </c>
      <c r="M42" s="10">
        <f t="shared" si="5"/>
        <v>6.6666666666666636E-3</v>
      </c>
      <c r="N42" s="10">
        <f t="shared" si="5"/>
        <v>0</v>
      </c>
      <c r="O42" s="10">
        <f t="shared" si="5"/>
        <v>0</v>
      </c>
      <c r="P42" s="10" t="e">
        <f t="shared" si="5"/>
        <v>#DIV/0!</v>
      </c>
      <c r="Q42" s="19">
        <f t="shared" si="5"/>
        <v>0</v>
      </c>
      <c r="R42" s="10">
        <f t="shared" si="5"/>
        <v>3.5229549037193497E-2</v>
      </c>
      <c r="S42" s="10">
        <f t="shared" si="5"/>
        <v>0.36392538807109903</v>
      </c>
      <c r="T42" s="10"/>
      <c r="U42" s="10"/>
      <c r="V42" s="10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38" ht="26.4" x14ac:dyDescent="0.3">
      <c r="G43" s="51"/>
      <c r="H43" s="6" t="s">
        <v>202</v>
      </c>
      <c r="I43" s="10">
        <f>STDEV(I13:I15)/SQRT(3)</f>
        <v>19.978500388612197</v>
      </c>
      <c r="J43" s="10">
        <f t="shared" ref="J43:S43" si="6">STDEV(J13:J15)/SQRT(3)</f>
        <v>7.8504622934188746E-17</v>
      </c>
      <c r="K43" s="10">
        <f t="shared" si="6"/>
        <v>8.8191710368819703E-3</v>
      </c>
      <c r="L43" s="10">
        <f t="shared" si="6"/>
        <v>19.978500388612197</v>
      </c>
      <c r="M43" s="10">
        <f t="shared" si="6"/>
        <v>8.8191710368819703E-3</v>
      </c>
      <c r="N43" s="10">
        <f t="shared" si="6"/>
        <v>0</v>
      </c>
      <c r="O43" s="10">
        <f t="shared" si="6"/>
        <v>0</v>
      </c>
      <c r="P43" s="10" t="e">
        <f t="shared" si="6"/>
        <v>#DIV/0!</v>
      </c>
      <c r="Q43" s="19">
        <f t="shared" si="6"/>
        <v>0</v>
      </c>
      <c r="R43" s="10">
        <f t="shared" si="6"/>
        <v>8.3663112972994585E-2</v>
      </c>
      <c r="S43" s="10">
        <f t="shared" si="6"/>
        <v>0.5374096755429254</v>
      </c>
      <c r="T43" s="10"/>
      <c r="U43" s="10"/>
      <c r="V43" s="10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38" ht="26.4" x14ac:dyDescent="0.3">
      <c r="G44" s="51"/>
      <c r="H44" s="6" t="s">
        <v>206</v>
      </c>
      <c r="I44" s="10">
        <f>STDEV(I16:I18)/SQRT(3)</f>
        <v>34.122895702315596</v>
      </c>
      <c r="J44" s="10">
        <f t="shared" ref="J44:S44" si="7">STDEV(J16:J18)/SQRT(3)</f>
        <v>7.8504622934188746E-17</v>
      </c>
      <c r="K44" s="10">
        <f t="shared" si="7"/>
        <v>4.3588989435406775E-2</v>
      </c>
      <c r="L44" s="10">
        <f t="shared" si="7"/>
        <v>34.122895702315596</v>
      </c>
      <c r="M44" s="10">
        <f t="shared" si="7"/>
        <v>4.3588989435406775E-2</v>
      </c>
      <c r="N44" s="10">
        <f t="shared" si="7"/>
        <v>0</v>
      </c>
      <c r="O44" s="10">
        <f t="shared" si="7"/>
        <v>0</v>
      </c>
      <c r="P44" s="10" t="e">
        <f t="shared" si="7"/>
        <v>#DIV/0!</v>
      </c>
      <c r="Q44" s="19">
        <f t="shared" si="7"/>
        <v>0</v>
      </c>
      <c r="R44" s="10">
        <f t="shared" si="7"/>
        <v>0.14289499324663099</v>
      </c>
      <c r="S44" s="10">
        <f t="shared" si="7"/>
        <v>0.72527195424650204</v>
      </c>
      <c r="T44" s="10"/>
      <c r="U44" s="10"/>
      <c r="V44" s="10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ht="26.4" x14ac:dyDescent="0.3">
      <c r="G45" s="51"/>
      <c r="H45" s="6" t="s">
        <v>198</v>
      </c>
      <c r="I45" s="10">
        <f>STDEV(I19:I21)/SQRT(3)</f>
        <v>11.510086880645172</v>
      </c>
      <c r="J45" s="10">
        <f t="shared" ref="J45:S45" si="8">STDEV(J19:J21)/SQRT(3)</f>
        <v>7.8504622934188746E-17</v>
      </c>
      <c r="K45" s="10">
        <f t="shared" si="8"/>
        <v>8.8380490557085689E-2</v>
      </c>
      <c r="L45" s="10">
        <f t="shared" si="8"/>
        <v>11.510086880645172</v>
      </c>
      <c r="M45" s="10">
        <f t="shared" si="8"/>
        <v>8.8380490557085689E-2</v>
      </c>
      <c r="N45" s="10">
        <f t="shared" si="8"/>
        <v>0</v>
      </c>
      <c r="O45" s="10">
        <f t="shared" si="8"/>
        <v>0</v>
      </c>
      <c r="P45" s="10" t="e">
        <f t="shared" si="8"/>
        <v>#DIV/0!</v>
      </c>
      <c r="Q45" s="19">
        <f t="shared" si="8"/>
        <v>0</v>
      </c>
      <c r="R45" s="10">
        <f t="shared" si="8"/>
        <v>4.8200299336445485E-2</v>
      </c>
      <c r="S45" s="10">
        <f t="shared" si="8"/>
        <v>2.8101287357078486</v>
      </c>
      <c r="T45" s="10"/>
      <c r="U45" s="10"/>
      <c r="V45" s="10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38" ht="39.6" x14ac:dyDescent="0.3">
      <c r="G46" s="51"/>
      <c r="H46" s="6" t="s">
        <v>201</v>
      </c>
      <c r="I46" s="10">
        <f>STDEV(I22:I24)/SQRT(3)</f>
        <v>51.502774143189889</v>
      </c>
      <c r="J46" s="10">
        <f t="shared" ref="J46:S46" si="9">STDEV(J22:J24)/SQRT(3)</f>
        <v>7.8504622934188746E-17</v>
      </c>
      <c r="K46" s="10">
        <f t="shared" si="9"/>
        <v>5.0442486501405259E-2</v>
      </c>
      <c r="L46" s="10">
        <f t="shared" si="9"/>
        <v>51.502774143189889</v>
      </c>
      <c r="M46" s="10">
        <f t="shared" si="9"/>
        <v>5.0442486501405259E-2</v>
      </c>
      <c r="N46" s="10">
        <f t="shared" si="9"/>
        <v>0</v>
      </c>
      <c r="O46" s="10">
        <f t="shared" si="9"/>
        <v>0</v>
      </c>
      <c r="P46" s="10" t="e">
        <f t="shared" si="9"/>
        <v>#DIV/0!</v>
      </c>
      <c r="Q46" s="19">
        <f t="shared" si="9"/>
        <v>0</v>
      </c>
      <c r="R46" s="10">
        <f t="shared" si="9"/>
        <v>0.21567596805315806</v>
      </c>
      <c r="S46" s="10">
        <f t="shared" si="9"/>
        <v>0.69457585707663227</v>
      </c>
      <c r="T46" s="10"/>
      <c r="U46" s="10"/>
      <c r="V46" s="10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ht="26.4" x14ac:dyDescent="0.3">
      <c r="G47" s="51"/>
      <c r="H47" s="6" t="s">
        <v>200</v>
      </c>
      <c r="I47" s="10">
        <f>STDEV(I25:I27)/SQRT(3)</f>
        <v>35.271272068545379</v>
      </c>
      <c r="J47" s="10">
        <f t="shared" ref="J47:S47" si="10">STDEV(J25:J27)/SQRT(3)</f>
        <v>7.8504622934188746E-17</v>
      </c>
      <c r="K47" s="10">
        <f t="shared" si="10"/>
        <v>1.5275252316519473E-2</v>
      </c>
      <c r="L47" s="10">
        <f t="shared" si="10"/>
        <v>35.271272068545379</v>
      </c>
      <c r="M47" s="10">
        <f t="shared" si="10"/>
        <v>1.5275252316519473E-2</v>
      </c>
      <c r="N47" s="10">
        <f t="shared" si="10"/>
        <v>0</v>
      </c>
      <c r="O47" s="10">
        <f t="shared" si="10"/>
        <v>0</v>
      </c>
      <c r="P47" s="10" t="e">
        <f t="shared" si="10"/>
        <v>#DIV/0!</v>
      </c>
      <c r="Q47" s="19">
        <f t="shared" si="10"/>
        <v>0</v>
      </c>
      <c r="R47" s="10">
        <f t="shared" si="10"/>
        <v>0.14770399991852928</v>
      </c>
      <c r="S47" s="10">
        <f t="shared" si="10"/>
        <v>0.37880830571006446</v>
      </c>
      <c r="T47" s="10"/>
      <c r="U47" s="10"/>
      <c r="V47" s="10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ht="39.6" x14ac:dyDescent="0.3">
      <c r="G48" s="51"/>
      <c r="H48" s="6" t="s">
        <v>210</v>
      </c>
      <c r="I48" s="10">
        <f>STDEV(I28:I30)/SQRT(3)</f>
        <v>51.248610170856857</v>
      </c>
      <c r="J48" s="10">
        <f t="shared" ref="J48:S48" si="11">STDEV(J28:J30)/SQRT(3)</f>
        <v>7.8504622934188746E-17</v>
      </c>
      <c r="K48" s="10">
        <f t="shared" si="11"/>
        <v>3.2829526005987042E-2</v>
      </c>
      <c r="L48" s="10">
        <f t="shared" si="11"/>
        <v>51.248610170856857</v>
      </c>
      <c r="M48" s="10">
        <f t="shared" si="11"/>
        <v>3.2829526005987042E-2</v>
      </c>
      <c r="N48" s="10">
        <f t="shared" si="11"/>
        <v>0</v>
      </c>
      <c r="O48" s="10">
        <f t="shared" si="11"/>
        <v>0</v>
      </c>
      <c r="P48" s="10" t="e">
        <f t="shared" si="11"/>
        <v>#DIV/0!</v>
      </c>
      <c r="Q48" s="19">
        <f t="shared" si="11"/>
        <v>0</v>
      </c>
      <c r="R48" s="10">
        <f t="shared" si="11"/>
        <v>0.21461161643930454</v>
      </c>
      <c r="S48" s="10">
        <f t="shared" si="11"/>
        <v>1.8998599487502732</v>
      </c>
      <c r="T48" s="10"/>
      <c r="U48" s="10"/>
      <c r="V48" s="10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7:38" ht="39.6" x14ac:dyDescent="0.3">
      <c r="G49" s="51"/>
      <c r="H49" s="6" t="s">
        <v>209</v>
      </c>
      <c r="I49" s="10">
        <f>STDEV(I31:I33)/SQRT(3)</f>
        <v>17.313460402562832</v>
      </c>
      <c r="J49" s="10">
        <f t="shared" ref="J49:S49" si="12">STDEV(J31:J33)/SQRT(3)</f>
        <v>7.8504622934188746E-17</v>
      </c>
      <c r="K49" s="10">
        <f t="shared" si="12"/>
        <v>5.7735026918962554E-3</v>
      </c>
      <c r="L49" s="10">
        <f t="shared" si="12"/>
        <v>17.313460402562832</v>
      </c>
      <c r="M49" s="10">
        <f t="shared" si="12"/>
        <v>5.7735026918962554E-3</v>
      </c>
      <c r="N49" s="10">
        <f t="shared" si="12"/>
        <v>0</v>
      </c>
      <c r="O49" s="10">
        <f t="shared" si="12"/>
        <v>0</v>
      </c>
      <c r="P49" s="10" t="e">
        <f t="shared" si="12"/>
        <v>#DIV/0!</v>
      </c>
      <c r="Q49" s="19">
        <f t="shared" si="12"/>
        <v>0</v>
      </c>
      <c r="R49" s="10">
        <f t="shared" si="12"/>
        <v>7.2502838823615176E-2</v>
      </c>
      <c r="S49" s="10">
        <f t="shared" si="12"/>
        <v>0.31793342382617173</v>
      </c>
      <c r="T49" s="10"/>
      <c r="U49" s="10"/>
      <c r="V49" s="10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7:38" ht="52.8" x14ac:dyDescent="0.3">
      <c r="G50" s="51"/>
      <c r="H50" s="6" t="s">
        <v>205</v>
      </c>
      <c r="I50" s="10">
        <f>STDEV(I34:I36)/SQRT(3)</f>
        <v>25.074239326005031</v>
      </c>
      <c r="J50" s="10">
        <f t="shared" ref="J50:S50" si="13">STDEV(J34:J36)/SQRT(3)</f>
        <v>7.8504622934188746E-17</v>
      </c>
      <c r="K50" s="10">
        <f t="shared" si="13"/>
        <v>6.6666666666666636E-3</v>
      </c>
      <c r="L50" s="10">
        <f t="shared" si="13"/>
        <v>25.074239326005031</v>
      </c>
      <c r="M50" s="10">
        <f t="shared" si="13"/>
        <v>6.6666666666666636E-3</v>
      </c>
      <c r="N50" s="10">
        <f t="shared" si="13"/>
        <v>0</v>
      </c>
      <c r="O50" s="10">
        <f t="shared" si="13"/>
        <v>0</v>
      </c>
      <c r="P50" s="10" t="e">
        <f t="shared" si="13"/>
        <v>#DIV/0!</v>
      </c>
      <c r="Q50" s="19">
        <f t="shared" si="13"/>
        <v>0</v>
      </c>
      <c r="R50" s="10">
        <f t="shared" si="13"/>
        <v>0.10500232132734089</v>
      </c>
      <c r="S50" s="10">
        <f t="shared" si="13"/>
        <v>0.72486291942135217</v>
      </c>
      <c r="T50" s="10"/>
      <c r="U50" s="10"/>
      <c r="V50" s="10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7:38" ht="40.200000000000003" thickBot="1" x14ac:dyDescent="0.35">
      <c r="G51" s="52"/>
      <c r="H51" s="6" t="s">
        <v>204</v>
      </c>
      <c r="I51" s="10">
        <f>STDEV(I37:I39)/SQRT(3)</f>
        <v>83.904337657702726</v>
      </c>
      <c r="J51" s="10">
        <f t="shared" ref="J51:S51" si="14">STDEV(J37:J39)/SQRT(3)</f>
        <v>7.8504622934188746E-17</v>
      </c>
      <c r="K51" s="10">
        <f t="shared" si="14"/>
        <v>0.51265106174776531</v>
      </c>
      <c r="L51" s="10">
        <f t="shared" si="14"/>
        <v>83.904337657702726</v>
      </c>
      <c r="M51" s="10">
        <f t="shared" si="14"/>
        <v>0.50932417094725746</v>
      </c>
      <c r="N51" s="10">
        <f t="shared" si="14"/>
        <v>3.3333333333333361E-3</v>
      </c>
      <c r="O51" s="10">
        <f t="shared" si="14"/>
        <v>3.3333333333333423E-5</v>
      </c>
      <c r="P51" s="10" t="e">
        <f t="shared" si="14"/>
        <v>#DIV/0!</v>
      </c>
      <c r="Q51" s="19">
        <f t="shared" si="14"/>
        <v>0</v>
      </c>
      <c r="R51" s="10">
        <f t="shared" si="14"/>
        <v>0.35136261199974322</v>
      </c>
      <c r="S51" s="10">
        <f t="shared" si="14"/>
        <v>6.4718737537754834</v>
      </c>
      <c r="T51" s="10"/>
      <c r="U51" s="10"/>
      <c r="V51" s="10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</sheetData>
  <sortState xmlns:xlrd2="http://schemas.microsoft.com/office/spreadsheetml/2017/richdata2" ref="A4:O39">
    <sortCondition ref="A4:A39"/>
  </sortState>
  <mergeCells count="2">
    <mergeCell ref="A1:O1"/>
    <mergeCell ref="G40:G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7A439679244C97591C8EC7727F5F" ma:contentTypeVersion="24" ma:contentTypeDescription="Create a new document." ma:contentTypeScope="" ma:versionID="c3efc046170e36dcb917821aa405e9e2">
  <xsd:schema xmlns:xsd="http://www.w3.org/2001/XMLSchema" xmlns:xs="http://www.w3.org/2001/XMLSchema" xmlns:p="http://schemas.microsoft.com/office/2006/metadata/properties" xmlns:ns1="http://schemas.microsoft.com/sharepoint/v3" xmlns:ns2="79343244-811b-4d58-a816-8aca80737dec" xmlns:ns3="b841fd39-3a26-406c-956a-d82d4e520af8" targetNamespace="http://schemas.microsoft.com/office/2006/metadata/properties" ma:root="true" ma:fieldsID="aea41ba6d9aeeb35d3cd7cee909a457c" ns1:_="" ns2:_="" ns3:_="">
    <xsd:import namespace="http://schemas.microsoft.com/sharepoint/v3"/>
    <xsd:import namespace="79343244-811b-4d58-a816-8aca80737dec"/>
    <xsd:import namespace="b841fd39-3a26-406c-956a-d82d4e520a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Categories" minOccurs="0"/>
                <xsd:element ref="ns3:MediaServiceBillingMetadata" minOccurs="0"/>
                <xsd:element ref="ns3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43244-811b-4d58-a816-8aca80737d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585dffc-f0c9-4aef-a638-7384431e57be}" ma:internalName="TaxCatchAll" ma:showField="CatchAllData" ma:web="79343244-811b-4d58-a816-8aca80737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1fd39-3a26-406c-956a-d82d4e520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7c487a2-04f8-43f7-a37a-bd17d2a86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s" ma:index="29" nillable="true" ma:displayName="Categories" ma:description="Used for categorising files. Multiple categories can be assigned to individual files." ma:format="Dropdown" ma:internalName="Categor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hoice 1"/>
                        <xsd:enumeration value="Choice 2"/>
                        <xsd:enumeration value="Choice 3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hecked" ma:index="31" nillable="true" ma:displayName="Checked" ma:description="Reviewed by Rhona or Olivia" ma:format="Dropdown" ma:internalName="Checked">
      <xsd:simpleType>
        <xsd:union memberTypes="dms:Text">
          <xsd:simpleType>
            <xsd:restriction base="dms:Choice">
              <xsd:enumeration value="Rhona"/>
              <xsd:enumeration value="Olivia"/>
              <xsd:enumeration value="Problem R"/>
              <xsd:enumeration value="Problem 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s xmlns="b841fd39-3a26-406c-956a-d82d4e520af8" xsi:nil="true"/>
    <_Flow_SignoffStatus xmlns="b841fd39-3a26-406c-956a-d82d4e520af8" xsi:nil="true"/>
    <_ip_UnifiedCompliancePolicyUIAction xmlns="http://schemas.microsoft.com/sharepoint/v3" xsi:nil="true"/>
    <Checked xmlns="b841fd39-3a26-406c-956a-d82d4e520af8" xsi:nil="true"/>
    <_ip_UnifiedCompliancePolicyProperties xmlns="http://schemas.microsoft.com/sharepoint/v3" xsi:nil="true"/>
    <TaxCatchAll xmlns="79343244-811b-4d58-a816-8aca80737dec" xsi:nil="true"/>
    <lcf76f155ced4ddcb4097134ff3c332f xmlns="b841fd39-3a26-406c-956a-d82d4e520a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89C0B2-D882-4087-A299-7449180E9B9F}"/>
</file>

<file path=customXml/itemProps2.xml><?xml version="1.0" encoding="utf-8"?>
<ds:datastoreItem xmlns:ds="http://schemas.openxmlformats.org/officeDocument/2006/customXml" ds:itemID="{C2799382-ABE9-41B5-ACF4-5611DFF927A6}"/>
</file>

<file path=customXml/itemProps3.xml><?xml version="1.0" encoding="utf-8"?>
<ds:datastoreItem xmlns:ds="http://schemas.openxmlformats.org/officeDocument/2006/customXml" ds:itemID="{184F5891-D359-4F36-96F2-48048FF01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Baseline C data (2022)</vt:lpstr>
      <vt:lpstr>2025 Soil Results (0-10)</vt:lpstr>
      <vt:lpstr>2025 Soil Results (10-30)</vt:lpstr>
      <vt:lpstr>2025 Soil Results (30-50)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Sardar</dc:creator>
  <cp:lastModifiedBy>David Minkey</cp:lastModifiedBy>
  <dcterms:created xsi:type="dcterms:W3CDTF">2015-06-05T18:17:20Z</dcterms:created>
  <dcterms:modified xsi:type="dcterms:W3CDTF">2025-07-24T04:46:08Z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0x010100651F7A439679244C97591C8EC7727F5F</vt:lpwstr>
  </property>
</Properties>
</file>