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david\WANTFA Dropbox\WANTFA Team Folder\WANTFA\Projects\WA Carbon Farming\Final report\"/>
    </mc:Choice>
  </mc:AlternateContent>
  <xr:revisionPtr revIDLastSave="0" documentId="8_{C7259418-EDCA-46FC-8207-8B6C9319EB9E}" xr6:coauthVersionLast="47" xr6:coauthVersionMax="47" xr10:uidLastSave="{00000000-0000-0000-0000-000000000000}"/>
  <bookViews>
    <workbookView xWindow="-108" yWindow="-108" windowWidth="23256" windowHeight="12456" activeTab="11" xr2:uid="{00000000-000D-0000-FFFF-FFFF00000000}"/>
  </bookViews>
  <sheets>
    <sheet name="Bullaring_ExperimentalDesign" sheetId="10" r:id="rId1"/>
    <sheet name="Bullaring_BaselineCarbon_2022" sheetId="2" r:id="rId2"/>
    <sheet name="Coordinates_CarbonSampling-2022" sheetId="3" r:id="rId3"/>
    <sheet name="Bullaring_Crop_2022" sheetId="4" r:id="rId4"/>
    <sheet name="Bullaring_Soil_Data_2023" sheetId="5" r:id="rId5"/>
    <sheet name="Bullaring_Crop_2023" sheetId="6" r:id="rId6"/>
    <sheet name="Bullaring_SoilData(0-10)_2024" sheetId="7" r:id="rId7"/>
    <sheet name="Bullaring_SoilData(10-30)_2024" sheetId="8" r:id="rId8"/>
    <sheet name="Bullaring_Crop_2024" sheetId="9" r:id="rId9"/>
    <sheet name="Bullaring_SoilData(0-10)_2025" sheetId="11" r:id="rId10"/>
    <sheet name="Bullaring_SoilData(10_30)_2025" sheetId="12" r:id="rId11"/>
    <sheet name="Bullaring_SoilData(30_45)_2025" sheetId="13" r:id="rId12"/>
    <sheet name="Sheet1" sheetId="1" r:id="rId13"/>
  </sheets>
  <definedNames>
    <definedName name="_xlnm.Print_Area" localSheetId="0">Bullaring_ExperimentalDesign!$A$1:$BI$47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0" i="13" l="1"/>
  <c r="O39" i="13"/>
  <c r="N39" i="13"/>
  <c r="M39" i="13"/>
  <c r="L39" i="13"/>
  <c r="K39" i="13"/>
  <c r="J39" i="13"/>
  <c r="I39" i="13"/>
  <c r="D39" i="13"/>
  <c r="O38" i="13"/>
  <c r="N38" i="13"/>
  <c r="M38" i="13"/>
  <c r="L38" i="13"/>
  <c r="K38" i="13"/>
  <c r="J38" i="13"/>
  <c r="I38" i="13"/>
  <c r="D38" i="13"/>
  <c r="O37" i="13"/>
  <c r="N37" i="13"/>
  <c r="M37" i="13"/>
  <c r="L37" i="13"/>
  <c r="K37" i="13"/>
  <c r="J37" i="13"/>
  <c r="I37" i="13"/>
  <c r="D37" i="13"/>
  <c r="O36" i="13"/>
  <c r="N36" i="13"/>
  <c r="M36" i="13"/>
  <c r="L36" i="13"/>
  <c r="K36" i="13"/>
  <c r="J36" i="13"/>
  <c r="I36" i="13"/>
  <c r="D36" i="13"/>
  <c r="O35" i="13"/>
  <c r="N35" i="13"/>
  <c r="M35" i="13"/>
  <c r="L35" i="13"/>
  <c r="K35" i="13"/>
  <c r="J35" i="13"/>
  <c r="I35" i="13"/>
  <c r="D35" i="13"/>
  <c r="O34" i="13"/>
  <c r="N34" i="13"/>
  <c r="M34" i="13"/>
  <c r="L34" i="13"/>
  <c r="K34" i="13"/>
  <c r="J34" i="13"/>
  <c r="I34" i="13"/>
  <c r="D34" i="13"/>
  <c r="O33" i="13"/>
  <c r="N33" i="13"/>
  <c r="M33" i="13"/>
  <c r="L33" i="13"/>
  <c r="K33" i="13"/>
  <c r="J33" i="13"/>
  <c r="I33" i="13"/>
  <c r="D33" i="13"/>
  <c r="P31" i="13"/>
  <c r="Q31" i="13" s="1"/>
  <c r="P30" i="13"/>
  <c r="Q30" i="13" s="1"/>
  <c r="P29" i="13"/>
  <c r="Q29" i="13" s="1"/>
  <c r="P28" i="13"/>
  <c r="Q28" i="13" s="1"/>
  <c r="P27" i="13"/>
  <c r="Q27" i="13" s="1"/>
  <c r="P26" i="13"/>
  <c r="Q26" i="13" s="1"/>
  <c r="P25" i="13"/>
  <c r="Q25" i="13" s="1"/>
  <c r="P24" i="13"/>
  <c r="Q24" i="13" s="1"/>
  <c r="P23" i="13"/>
  <c r="Q23" i="13" s="1"/>
  <c r="P22" i="13"/>
  <c r="Q22" i="13" s="1"/>
  <c r="P21" i="13"/>
  <c r="Q21" i="13" s="1"/>
  <c r="P20" i="13"/>
  <c r="Q20" i="13" s="1"/>
  <c r="P19" i="13"/>
  <c r="Q19" i="13" s="1"/>
  <c r="P18" i="13"/>
  <c r="Q18" i="13" s="1"/>
  <c r="P17" i="13"/>
  <c r="Q17" i="13" s="1"/>
  <c r="P16" i="13"/>
  <c r="Q16" i="13" s="1"/>
  <c r="P15" i="13"/>
  <c r="Q15" i="13" s="1"/>
  <c r="P14" i="13"/>
  <c r="Q14" i="13" s="1"/>
  <c r="P13" i="13"/>
  <c r="Q13" i="13" s="1"/>
  <c r="P12" i="13"/>
  <c r="Q12" i="13" s="1"/>
  <c r="P11" i="13"/>
  <c r="Q11" i="13" s="1"/>
  <c r="P10" i="13"/>
  <c r="Q10" i="13" s="1"/>
  <c r="P9" i="13"/>
  <c r="Q9" i="13" s="1"/>
  <c r="P8" i="13"/>
  <c r="Q8" i="13" s="1"/>
  <c r="P7" i="13"/>
  <c r="Q7" i="13" s="1"/>
  <c r="P6" i="13"/>
  <c r="Q6" i="13" s="1"/>
  <c r="P5" i="13"/>
  <c r="Q5" i="13" s="1"/>
  <c r="P4" i="13"/>
  <c r="Q4" i="13" s="1"/>
  <c r="D40" i="12"/>
  <c r="AP39" i="12"/>
  <c r="AO39" i="12"/>
  <c r="AN39" i="12"/>
  <c r="AM39" i="12"/>
  <c r="AL39" i="12"/>
  <c r="AK39" i="12"/>
  <c r="AJ39" i="12"/>
  <c r="AI39" i="12"/>
  <c r="AH39" i="12"/>
  <c r="AG39" i="12"/>
  <c r="AF39" i="12"/>
  <c r="AE39" i="12"/>
  <c r="AD39" i="12"/>
  <c r="AC39" i="12"/>
  <c r="AB39" i="12"/>
  <c r="AA39" i="12"/>
  <c r="Z39" i="12"/>
  <c r="Y39" i="12"/>
  <c r="X39" i="12"/>
  <c r="W39" i="12"/>
  <c r="V39" i="12"/>
  <c r="U39" i="12"/>
  <c r="T39" i="12"/>
  <c r="S39" i="12"/>
  <c r="R39" i="12"/>
  <c r="Q39" i="12"/>
  <c r="P39" i="12"/>
  <c r="O39" i="12"/>
  <c r="N39" i="12"/>
  <c r="M39" i="12"/>
  <c r="I39" i="12"/>
  <c r="D39" i="12"/>
  <c r="AP38" i="12"/>
  <c r="AO38" i="12"/>
  <c r="AN38" i="12"/>
  <c r="AM38" i="12"/>
  <c r="AL38" i="12"/>
  <c r="AK38" i="12"/>
  <c r="AJ38" i="12"/>
  <c r="AI38" i="12"/>
  <c r="AH38" i="12"/>
  <c r="AG38" i="12"/>
  <c r="AF38" i="12"/>
  <c r="AE38" i="12"/>
  <c r="AD38" i="12"/>
  <c r="AC38" i="12"/>
  <c r="AB38" i="12"/>
  <c r="AA38" i="12"/>
  <c r="Z38" i="12"/>
  <c r="Y38" i="12"/>
  <c r="X38" i="12"/>
  <c r="W38" i="12"/>
  <c r="V38" i="12"/>
  <c r="U38" i="12"/>
  <c r="T38" i="12"/>
  <c r="S38" i="12"/>
  <c r="R38" i="12"/>
  <c r="Q38" i="12"/>
  <c r="P38" i="12"/>
  <c r="O38" i="12"/>
  <c r="N38" i="12"/>
  <c r="M38" i="12"/>
  <c r="I38" i="12"/>
  <c r="D38" i="12"/>
  <c r="AP37" i="12"/>
  <c r="AO37" i="12"/>
  <c r="AN37" i="12"/>
  <c r="AM37" i="12"/>
  <c r="AL37" i="12"/>
  <c r="AK37" i="12"/>
  <c r="AJ37" i="12"/>
  <c r="AI37" i="12"/>
  <c r="AH37" i="12"/>
  <c r="AG37" i="12"/>
  <c r="AF37" i="12"/>
  <c r="AE37" i="12"/>
  <c r="AD37" i="12"/>
  <c r="AC37" i="12"/>
  <c r="AB37" i="12"/>
  <c r="AA37" i="12"/>
  <c r="Z37" i="12"/>
  <c r="Y37" i="12"/>
  <c r="X37" i="12"/>
  <c r="W37" i="12"/>
  <c r="V37" i="12"/>
  <c r="U37" i="12"/>
  <c r="T37" i="12"/>
  <c r="S37" i="12"/>
  <c r="R37" i="12"/>
  <c r="Q37" i="12"/>
  <c r="P37" i="12"/>
  <c r="O37" i="12"/>
  <c r="N37" i="12"/>
  <c r="M37" i="12"/>
  <c r="I37" i="12"/>
  <c r="D37" i="12"/>
  <c r="AP36" i="12"/>
  <c r="AO36" i="12"/>
  <c r="AN36" i="12"/>
  <c r="AM36" i="12"/>
  <c r="AL36" i="12"/>
  <c r="AK36" i="12"/>
  <c r="AJ36" i="12"/>
  <c r="AI36" i="12"/>
  <c r="AH36" i="12"/>
  <c r="AG36" i="12"/>
  <c r="AF36" i="12"/>
  <c r="AE36" i="12"/>
  <c r="AD36" i="12"/>
  <c r="AC36" i="12"/>
  <c r="AB36" i="12"/>
  <c r="AA36" i="12"/>
  <c r="Z36" i="12"/>
  <c r="Y36" i="12"/>
  <c r="X36" i="12"/>
  <c r="W36" i="12"/>
  <c r="V36" i="12"/>
  <c r="U36" i="12"/>
  <c r="T36" i="12"/>
  <c r="S36" i="12"/>
  <c r="R36" i="12"/>
  <c r="Q36" i="12"/>
  <c r="P36" i="12"/>
  <c r="O36" i="12"/>
  <c r="N36" i="12"/>
  <c r="M36" i="12"/>
  <c r="I36" i="12"/>
  <c r="D36" i="12"/>
  <c r="AP35" i="12"/>
  <c r="AO35" i="12"/>
  <c r="AN35" i="12"/>
  <c r="AM35" i="12"/>
  <c r="AL35" i="12"/>
  <c r="AK35" i="12"/>
  <c r="AJ35" i="12"/>
  <c r="AI35" i="12"/>
  <c r="AH35" i="12"/>
  <c r="AG35" i="12"/>
  <c r="AF35" i="12"/>
  <c r="AE35" i="12"/>
  <c r="AD35" i="12"/>
  <c r="AC35" i="12"/>
  <c r="AB35" i="12"/>
  <c r="AA35" i="12"/>
  <c r="Z35" i="12"/>
  <c r="Y35" i="12"/>
  <c r="X35" i="12"/>
  <c r="W35" i="12"/>
  <c r="V35" i="12"/>
  <c r="U35" i="12"/>
  <c r="T35" i="12"/>
  <c r="S35" i="12"/>
  <c r="R35" i="12"/>
  <c r="Q35" i="12"/>
  <c r="P35" i="12"/>
  <c r="O35" i="12"/>
  <c r="N35" i="12"/>
  <c r="M35" i="12"/>
  <c r="I35" i="12"/>
  <c r="D35" i="12"/>
  <c r="AP34" i="12"/>
  <c r="AO34" i="12"/>
  <c r="AN34" i="12"/>
  <c r="AM34" i="12"/>
  <c r="AL34" i="12"/>
  <c r="AK34" i="12"/>
  <c r="AJ34" i="12"/>
  <c r="AI34" i="12"/>
  <c r="AH34" i="12"/>
  <c r="AG34" i="12"/>
  <c r="AF34" i="12"/>
  <c r="AE34" i="12"/>
  <c r="AD34" i="12"/>
  <c r="AC34" i="12"/>
  <c r="AB34" i="12"/>
  <c r="AA34" i="12"/>
  <c r="Z34" i="12"/>
  <c r="Y34" i="12"/>
  <c r="X34" i="12"/>
  <c r="W34" i="12"/>
  <c r="V34" i="12"/>
  <c r="U34" i="12"/>
  <c r="T34" i="12"/>
  <c r="S34" i="12"/>
  <c r="R34" i="12"/>
  <c r="Q34" i="12"/>
  <c r="P34" i="12"/>
  <c r="O34" i="12"/>
  <c r="N34" i="12"/>
  <c r="M34" i="12"/>
  <c r="I34" i="12"/>
  <c r="D34" i="12"/>
  <c r="AP33" i="12"/>
  <c r="AO33" i="12"/>
  <c r="AN33" i="12"/>
  <c r="AM33" i="12"/>
  <c r="AL33" i="12"/>
  <c r="AK33" i="12"/>
  <c r="AJ33" i="12"/>
  <c r="AI33" i="12"/>
  <c r="AH33" i="12"/>
  <c r="AG33" i="12"/>
  <c r="AF33" i="12"/>
  <c r="AE33" i="12"/>
  <c r="AD33" i="12"/>
  <c r="AC33" i="12"/>
  <c r="AB33" i="12"/>
  <c r="AA33" i="12"/>
  <c r="Z33" i="12"/>
  <c r="Y33" i="12"/>
  <c r="X33" i="12"/>
  <c r="W33" i="12"/>
  <c r="V33" i="12"/>
  <c r="U33" i="12"/>
  <c r="T33" i="12"/>
  <c r="S33" i="12"/>
  <c r="R33" i="12"/>
  <c r="Q33" i="12"/>
  <c r="P33" i="12"/>
  <c r="O33" i="12"/>
  <c r="N33" i="12"/>
  <c r="M33" i="12"/>
  <c r="I33" i="12"/>
  <c r="D33" i="12"/>
  <c r="AQ31" i="12"/>
  <c r="AR31" i="12" s="1"/>
  <c r="AQ30" i="12"/>
  <c r="AR30" i="12" s="1"/>
  <c r="AQ29" i="12"/>
  <c r="AR29" i="12" s="1"/>
  <c r="AQ28" i="12"/>
  <c r="AR28" i="12" s="1"/>
  <c r="AQ27" i="12"/>
  <c r="AR27" i="12" s="1"/>
  <c r="AQ26" i="12"/>
  <c r="AR26" i="12" s="1"/>
  <c r="AQ25" i="12"/>
  <c r="AR25" i="12" s="1"/>
  <c r="AQ24" i="12"/>
  <c r="AR24" i="12" s="1"/>
  <c r="AQ23" i="12"/>
  <c r="AR23" i="12" s="1"/>
  <c r="AQ22" i="12"/>
  <c r="AR22" i="12" s="1"/>
  <c r="AQ21" i="12"/>
  <c r="AR21" i="12" s="1"/>
  <c r="AQ20" i="12"/>
  <c r="AR20" i="12" s="1"/>
  <c r="AQ19" i="12"/>
  <c r="AR19" i="12" s="1"/>
  <c r="AQ18" i="12"/>
  <c r="AR18" i="12" s="1"/>
  <c r="AQ17" i="12"/>
  <c r="AR17" i="12" s="1"/>
  <c r="AQ16" i="12"/>
  <c r="AR16" i="12" s="1"/>
  <c r="AQ15" i="12"/>
  <c r="AR15" i="12" s="1"/>
  <c r="AQ14" i="12"/>
  <c r="AR14" i="12" s="1"/>
  <c r="AQ13" i="12"/>
  <c r="AR13" i="12" s="1"/>
  <c r="AQ12" i="12"/>
  <c r="AR12" i="12" s="1"/>
  <c r="AQ11" i="12"/>
  <c r="AR11" i="12" s="1"/>
  <c r="AQ10" i="12"/>
  <c r="AR10" i="12" s="1"/>
  <c r="AQ9" i="12"/>
  <c r="AR9" i="12" s="1"/>
  <c r="AQ8" i="12"/>
  <c r="AR8" i="12" s="1"/>
  <c r="AQ7" i="12"/>
  <c r="AR7" i="12" s="1"/>
  <c r="AQ6" i="12"/>
  <c r="AR6" i="12" s="1"/>
  <c r="AQ5" i="12"/>
  <c r="AR5" i="12" s="1"/>
  <c r="AQ4" i="12"/>
  <c r="AR4" i="12" s="1"/>
  <c r="D40" i="11"/>
  <c r="AP39" i="11"/>
  <c r="AO39" i="11"/>
  <c r="AN39" i="11"/>
  <c r="AM39" i="11"/>
  <c r="AL39" i="11"/>
  <c r="AK39" i="11"/>
  <c r="AJ39" i="11"/>
  <c r="AI39" i="11"/>
  <c r="AH39" i="11"/>
  <c r="AG39" i="11"/>
  <c r="AF39" i="11"/>
  <c r="AE39" i="11"/>
  <c r="AD39" i="11"/>
  <c r="AC39" i="11"/>
  <c r="AB39" i="11"/>
  <c r="AA39" i="11"/>
  <c r="Z39" i="11"/>
  <c r="Y39" i="11"/>
  <c r="X39" i="11"/>
  <c r="W39" i="11"/>
  <c r="V39" i="11"/>
  <c r="U39" i="11"/>
  <c r="T39" i="11"/>
  <c r="S39" i="11"/>
  <c r="R39" i="11"/>
  <c r="Q39" i="11"/>
  <c r="P39" i="11"/>
  <c r="O39" i="11"/>
  <c r="N39" i="11"/>
  <c r="M39" i="11"/>
  <c r="I39" i="11"/>
  <c r="D39" i="11"/>
  <c r="AP38" i="11"/>
  <c r="AO38" i="11"/>
  <c r="AN38" i="11"/>
  <c r="AM38" i="11"/>
  <c r="AL38" i="11"/>
  <c r="AK38" i="11"/>
  <c r="AJ38" i="11"/>
  <c r="AI38" i="11"/>
  <c r="AH38" i="11"/>
  <c r="AG38" i="11"/>
  <c r="AF38" i="11"/>
  <c r="AE38" i="11"/>
  <c r="AD38" i="11"/>
  <c r="AC38" i="11"/>
  <c r="AB38" i="11"/>
  <c r="AA38" i="11"/>
  <c r="Z38" i="11"/>
  <c r="Y38" i="11"/>
  <c r="X38" i="11"/>
  <c r="W38" i="11"/>
  <c r="V38" i="11"/>
  <c r="U38" i="11"/>
  <c r="T38" i="11"/>
  <c r="S38" i="11"/>
  <c r="R38" i="11"/>
  <c r="Q38" i="11"/>
  <c r="P38" i="11"/>
  <c r="O38" i="11"/>
  <c r="N38" i="11"/>
  <c r="M38" i="11"/>
  <c r="I38" i="11"/>
  <c r="D38" i="11"/>
  <c r="AP37" i="11"/>
  <c r="AO37" i="11"/>
  <c r="AN37" i="11"/>
  <c r="AM37" i="11"/>
  <c r="AL37" i="11"/>
  <c r="AK37" i="11"/>
  <c r="AJ37" i="11"/>
  <c r="AI37" i="11"/>
  <c r="AH37" i="11"/>
  <c r="AG37" i="11"/>
  <c r="AF37" i="11"/>
  <c r="AE37" i="11"/>
  <c r="AD37" i="11"/>
  <c r="AC37" i="11"/>
  <c r="AB37" i="11"/>
  <c r="AA37" i="11"/>
  <c r="Z37" i="11"/>
  <c r="Y37" i="11"/>
  <c r="X37" i="11"/>
  <c r="W37" i="11"/>
  <c r="V37" i="11"/>
  <c r="U37" i="11"/>
  <c r="T37" i="11"/>
  <c r="S37" i="11"/>
  <c r="R37" i="11"/>
  <c r="Q37" i="11"/>
  <c r="P37" i="11"/>
  <c r="O37" i="11"/>
  <c r="N37" i="11"/>
  <c r="M37" i="11"/>
  <c r="I37" i="11"/>
  <c r="D37" i="11"/>
  <c r="AP36" i="11"/>
  <c r="AO36" i="11"/>
  <c r="AN36" i="11"/>
  <c r="AM36" i="11"/>
  <c r="AL36" i="11"/>
  <c r="AK36" i="11"/>
  <c r="AJ36" i="11"/>
  <c r="AI36" i="11"/>
  <c r="AH36" i="11"/>
  <c r="AG36" i="11"/>
  <c r="AF36" i="11"/>
  <c r="AE36" i="11"/>
  <c r="AD36" i="11"/>
  <c r="AC36" i="11"/>
  <c r="AB36" i="11"/>
  <c r="AA36" i="11"/>
  <c r="Z36" i="11"/>
  <c r="Y36" i="11"/>
  <c r="X36" i="11"/>
  <c r="W36" i="11"/>
  <c r="V36" i="11"/>
  <c r="U36" i="11"/>
  <c r="T36" i="11"/>
  <c r="S36" i="11"/>
  <c r="R36" i="11"/>
  <c r="Q36" i="11"/>
  <c r="P36" i="11"/>
  <c r="O36" i="11"/>
  <c r="N36" i="11"/>
  <c r="M36" i="11"/>
  <c r="I36" i="11"/>
  <c r="D36" i="11"/>
  <c r="AP35" i="11"/>
  <c r="AO35" i="11"/>
  <c r="AN35" i="11"/>
  <c r="AM35" i="11"/>
  <c r="AL35" i="11"/>
  <c r="AK35" i="11"/>
  <c r="AJ35" i="11"/>
  <c r="AI35" i="11"/>
  <c r="AH35" i="11"/>
  <c r="AG35" i="11"/>
  <c r="AF35" i="11"/>
  <c r="AE35" i="11"/>
  <c r="AD35" i="11"/>
  <c r="AC35" i="11"/>
  <c r="AB35" i="11"/>
  <c r="AA35" i="11"/>
  <c r="Z35" i="11"/>
  <c r="Y35" i="11"/>
  <c r="X35" i="11"/>
  <c r="W35" i="11"/>
  <c r="V35" i="11"/>
  <c r="U35" i="11"/>
  <c r="T35" i="11"/>
  <c r="S35" i="11"/>
  <c r="R35" i="11"/>
  <c r="Q35" i="11"/>
  <c r="P35" i="11"/>
  <c r="O35" i="11"/>
  <c r="N35" i="11"/>
  <c r="M35" i="11"/>
  <c r="I35" i="11"/>
  <c r="D35" i="11"/>
  <c r="AP34" i="11"/>
  <c r="AO34" i="11"/>
  <c r="AN34" i="11"/>
  <c r="AM34" i="11"/>
  <c r="AL34" i="11"/>
  <c r="AK34" i="11"/>
  <c r="AJ34" i="11"/>
  <c r="AI34" i="11"/>
  <c r="AH34" i="11"/>
  <c r="AG34" i="11"/>
  <c r="AF34" i="11"/>
  <c r="AE34" i="11"/>
  <c r="AD34" i="11"/>
  <c r="AC34" i="11"/>
  <c r="AB34" i="11"/>
  <c r="AA34" i="11"/>
  <c r="Z34" i="11"/>
  <c r="Y34" i="11"/>
  <c r="X34" i="11"/>
  <c r="W34" i="11"/>
  <c r="V34" i="11"/>
  <c r="U34" i="11"/>
  <c r="T34" i="11"/>
  <c r="S34" i="11"/>
  <c r="R34" i="11"/>
  <c r="Q34" i="11"/>
  <c r="P34" i="11"/>
  <c r="O34" i="11"/>
  <c r="N34" i="11"/>
  <c r="M34" i="11"/>
  <c r="I34" i="11"/>
  <c r="D34" i="11"/>
  <c r="AP33" i="11"/>
  <c r="AO33" i="11"/>
  <c r="AN33" i="11"/>
  <c r="AM33" i="11"/>
  <c r="AL33" i="11"/>
  <c r="AK33" i="11"/>
  <c r="AJ33" i="11"/>
  <c r="AI33" i="11"/>
  <c r="AH33" i="11"/>
  <c r="AG33" i="11"/>
  <c r="AF33" i="11"/>
  <c r="AE33" i="11"/>
  <c r="AD33" i="11"/>
  <c r="AC33" i="11"/>
  <c r="AB33" i="11"/>
  <c r="AA33" i="11"/>
  <c r="Z33" i="11"/>
  <c r="Y33" i="11"/>
  <c r="X33" i="11"/>
  <c r="W33" i="11"/>
  <c r="V33" i="11"/>
  <c r="U33" i="11"/>
  <c r="T33" i="11"/>
  <c r="S33" i="11"/>
  <c r="R33" i="11"/>
  <c r="Q33" i="11"/>
  <c r="P33" i="11"/>
  <c r="O33" i="11"/>
  <c r="N33" i="11"/>
  <c r="M33" i="11"/>
  <c r="I33" i="11"/>
  <c r="D33" i="11"/>
  <c r="AR31" i="11"/>
  <c r="AT31" i="11" s="1"/>
  <c r="AQ31" i="11"/>
  <c r="AR30" i="11"/>
  <c r="AS30" i="11" s="1"/>
  <c r="AQ30" i="11"/>
  <c r="AR29" i="11"/>
  <c r="AT29" i="11" s="1"/>
  <c r="AQ29" i="11"/>
  <c r="AR28" i="11"/>
  <c r="AT28" i="11" s="1"/>
  <c r="AQ28" i="11"/>
  <c r="AR27" i="11"/>
  <c r="AS27" i="11" s="1"/>
  <c r="AQ27" i="11"/>
  <c r="AR26" i="11"/>
  <c r="AT26" i="11" s="1"/>
  <c r="AQ26" i="11"/>
  <c r="AR25" i="11"/>
  <c r="AS25" i="11" s="1"/>
  <c r="AQ25" i="11"/>
  <c r="AR24" i="11"/>
  <c r="AT24" i="11" s="1"/>
  <c r="AQ24" i="11"/>
  <c r="AR23" i="11"/>
  <c r="AS23" i="11" s="1"/>
  <c r="AQ23" i="11"/>
  <c r="AR22" i="11"/>
  <c r="AT22" i="11" s="1"/>
  <c r="AQ22" i="11"/>
  <c r="AR21" i="11"/>
  <c r="AS21" i="11" s="1"/>
  <c r="AQ21" i="11"/>
  <c r="AR20" i="11"/>
  <c r="AT20" i="11" s="1"/>
  <c r="AQ20" i="11"/>
  <c r="AR19" i="11"/>
  <c r="AS19" i="11" s="1"/>
  <c r="AQ19" i="11"/>
  <c r="AR18" i="11"/>
  <c r="AS18" i="11" s="1"/>
  <c r="AQ18" i="11"/>
  <c r="AR17" i="11"/>
  <c r="AT17" i="11" s="1"/>
  <c r="AQ17" i="11"/>
  <c r="AR16" i="11"/>
  <c r="AS16" i="11" s="1"/>
  <c r="AQ16" i="11"/>
  <c r="AR15" i="11"/>
  <c r="AT15" i="11" s="1"/>
  <c r="AQ15" i="11"/>
  <c r="AR14" i="11"/>
  <c r="AS14" i="11" s="1"/>
  <c r="AQ14" i="11"/>
  <c r="AR13" i="11"/>
  <c r="AT13" i="11" s="1"/>
  <c r="AQ13" i="11"/>
  <c r="AR12" i="11"/>
  <c r="AS12" i="11" s="1"/>
  <c r="AQ12" i="11"/>
  <c r="AR11" i="11"/>
  <c r="AT11" i="11" s="1"/>
  <c r="AQ11" i="11"/>
  <c r="AR10" i="11"/>
  <c r="AS10" i="11" s="1"/>
  <c r="AQ10" i="11"/>
  <c r="AR9" i="11"/>
  <c r="AT9" i="11" s="1"/>
  <c r="AQ9" i="11"/>
  <c r="AR8" i="11"/>
  <c r="AS8" i="11" s="1"/>
  <c r="AQ8" i="11"/>
  <c r="AR7" i="11"/>
  <c r="AT7" i="11" s="1"/>
  <c r="AQ7" i="11"/>
  <c r="AR6" i="11"/>
  <c r="AS6" i="11" s="1"/>
  <c r="AQ6" i="11"/>
  <c r="AR5" i="11"/>
  <c r="AT5" i="11" s="1"/>
  <c r="AQ5" i="11"/>
  <c r="AR4" i="11"/>
  <c r="AS4" i="11" s="1"/>
  <c r="AQ4" i="11"/>
  <c r="R20" i="13" l="1"/>
  <c r="S20" i="13"/>
  <c r="R5" i="13"/>
  <c r="S5" i="13"/>
  <c r="R9" i="13"/>
  <c r="S9" i="13"/>
  <c r="R13" i="13"/>
  <c r="S13" i="13"/>
  <c r="R17" i="13"/>
  <c r="S17" i="13"/>
  <c r="R21" i="13"/>
  <c r="S21" i="13"/>
  <c r="R25" i="13"/>
  <c r="S25" i="13"/>
  <c r="R29" i="13"/>
  <c r="S29" i="13"/>
  <c r="R6" i="13"/>
  <c r="S6" i="13"/>
  <c r="R10" i="13"/>
  <c r="S10" i="13"/>
  <c r="R14" i="13"/>
  <c r="S14" i="13"/>
  <c r="R18" i="13"/>
  <c r="S18" i="13"/>
  <c r="R22" i="13"/>
  <c r="S22" i="13"/>
  <c r="R26" i="13"/>
  <c r="S26" i="13"/>
  <c r="R30" i="13"/>
  <c r="S30" i="13"/>
  <c r="R7" i="13"/>
  <c r="S7" i="13"/>
  <c r="R11" i="13"/>
  <c r="S11" i="13"/>
  <c r="R15" i="13"/>
  <c r="S15" i="13"/>
  <c r="R19" i="13"/>
  <c r="S19" i="13"/>
  <c r="R23" i="13"/>
  <c r="S23" i="13"/>
  <c r="R27" i="13"/>
  <c r="S27" i="13"/>
  <c r="R31" i="13"/>
  <c r="S31" i="13"/>
  <c r="R4" i="13"/>
  <c r="S4" i="13"/>
  <c r="R8" i="13"/>
  <c r="R34" i="13" s="1"/>
  <c r="S8" i="13"/>
  <c r="S34" i="13" s="1"/>
  <c r="R12" i="13"/>
  <c r="S12" i="13"/>
  <c r="R16" i="13"/>
  <c r="R36" i="13" s="1"/>
  <c r="S16" i="13"/>
  <c r="S36" i="13" s="1"/>
  <c r="R24" i="13"/>
  <c r="S24" i="13"/>
  <c r="R28" i="13"/>
  <c r="R39" i="13" s="1"/>
  <c r="S28" i="13"/>
  <c r="S39" i="13" s="1"/>
  <c r="AS5" i="12"/>
  <c r="AT5" i="12"/>
  <c r="AS9" i="12"/>
  <c r="AT9" i="12"/>
  <c r="AS13" i="12"/>
  <c r="AT13" i="12"/>
  <c r="AS17" i="12"/>
  <c r="AT17" i="12"/>
  <c r="AS21" i="12"/>
  <c r="AT21" i="12"/>
  <c r="AS25" i="12"/>
  <c r="AT25" i="12"/>
  <c r="AS29" i="12"/>
  <c r="AT29" i="12"/>
  <c r="AS6" i="12"/>
  <c r="AT6" i="12"/>
  <c r="AS10" i="12"/>
  <c r="AT10" i="12"/>
  <c r="AS14" i="12"/>
  <c r="AT14" i="12"/>
  <c r="AS18" i="12"/>
  <c r="AT18" i="12"/>
  <c r="AS22" i="12"/>
  <c r="AT22" i="12"/>
  <c r="AS26" i="12"/>
  <c r="AT26" i="12"/>
  <c r="AS30" i="12"/>
  <c r="AT30" i="12"/>
  <c r="AS31" i="12"/>
  <c r="AT31" i="12"/>
  <c r="AS7" i="12"/>
  <c r="AT7" i="12"/>
  <c r="AS11" i="12"/>
  <c r="AT11" i="12"/>
  <c r="AS15" i="12"/>
  <c r="AT15" i="12"/>
  <c r="AS19" i="12"/>
  <c r="AT19" i="12"/>
  <c r="AS23" i="12"/>
  <c r="AT23" i="12"/>
  <c r="AS27" i="12"/>
  <c r="AT27" i="12"/>
  <c r="AS4" i="12"/>
  <c r="AS33" i="12" s="1"/>
  <c r="AT4" i="12"/>
  <c r="AT33" i="12" s="1"/>
  <c r="AS8" i="12"/>
  <c r="AS34" i="12" s="1"/>
  <c r="AT8" i="12"/>
  <c r="AT34" i="12" s="1"/>
  <c r="AS12" i="12"/>
  <c r="AS35" i="12" s="1"/>
  <c r="AT12" i="12"/>
  <c r="AT35" i="12" s="1"/>
  <c r="AS16" i="12"/>
  <c r="AS36" i="12" s="1"/>
  <c r="AT16" i="12"/>
  <c r="AT36" i="12" s="1"/>
  <c r="AS20" i="12"/>
  <c r="AS37" i="12" s="1"/>
  <c r="AT20" i="12"/>
  <c r="AT37" i="12" s="1"/>
  <c r="AS24" i="12"/>
  <c r="AS38" i="12" s="1"/>
  <c r="AT24" i="12"/>
  <c r="AT38" i="12" s="1"/>
  <c r="AS28" i="12"/>
  <c r="AS39" i="12" s="1"/>
  <c r="AT28" i="12"/>
  <c r="AT39" i="12" s="1"/>
  <c r="AS36" i="11"/>
  <c r="AS5" i="11"/>
  <c r="AS33" i="11" s="1"/>
  <c r="AS7" i="11"/>
  <c r="AS9" i="11"/>
  <c r="AS11" i="11"/>
  <c r="AS34" i="11" s="1"/>
  <c r="AS13" i="11"/>
  <c r="AS35" i="11" s="1"/>
  <c r="AS15" i="11"/>
  <c r="AS17" i="11"/>
  <c r="AS20" i="11"/>
  <c r="AS22" i="11"/>
  <c r="AS24" i="11"/>
  <c r="AS38" i="11" s="1"/>
  <c r="AS26" i="11"/>
  <c r="AS28" i="11"/>
  <c r="AS29" i="11"/>
  <c r="AS31" i="11"/>
  <c r="AT4" i="11"/>
  <c r="AT6" i="11"/>
  <c r="AT8" i="11"/>
  <c r="AT34" i="11" s="1"/>
  <c r="AT10" i="11"/>
  <c r="AT12" i="11"/>
  <c r="AT14" i="11"/>
  <c r="AT16" i="11"/>
  <c r="AT36" i="11" s="1"/>
  <c r="AT18" i="11"/>
  <c r="AT19" i="11"/>
  <c r="AT21" i="11"/>
  <c r="AT37" i="11" s="1"/>
  <c r="AT23" i="11"/>
  <c r="AT25" i="11"/>
  <c r="AT38" i="11" s="1"/>
  <c r="AT27" i="11"/>
  <c r="AT30" i="11"/>
  <c r="AT39" i="11" s="1"/>
  <c r="S38" i="13" l="1"/>
  <c r="S35" i="13"/>
  <c r="S33" i="13"/>
  <c r="S37" i="13"/>
  <c r="R38" i="13"/>
  <c r="R35" i="13"/>
  <c r="R33" i="13"/>
  <c r="R37" i="13"/>
  <c r="AS39" i="11"/>
  <c r="AS37" i="11"/>
  <c r="AT35" i="11"/>
  <c r="AT33" i="11"/>
  <c r="L30" i="9" l="1"/>
  <c r="K30" i="9"/>
  <c r="I30" i="9"/>
  <c r="L29" i="9"/>
  <c r="K29" i="9"/>
  <c r="I29" i="9"/>
  <c r="L28" i="9"/>
  <c r="K28" i="9"/>
  <c r="I28" i="9"/>
  <c r="L27" i="9"/>
  <c r="K27" i="9"/>
  <c r="I27" i="9"/>
  <c r="L26" i="9"/>
  <c r="K26" i="9"/>
  <c r="I26" i="9"/>
  <c r="L25" i="9"/>
  <c r="K25" i="9"/>
  <c r="I25" i="9"/>
  <c r="L24" i="9"/>
  <c r="K24" i="9"/>
  <c r="I24" i="9"/>
  <c r="L23" i="9"/>
  <c r="K23" i="9"/>
  <c r="I23" i="9"/>
  <c r="L22" i="9"/>
  <c r="K22" i="9"/>
  <c r="I22" i="9"/>
  <c r="L21" i="9"/>
  <c r="K21" i="9"/>
  <c r="I21" i="9"/>
  <c r="L20" i="9"/>
  <c r="K20" i="9"/>
  <c r="I20" i="9"/>
  <c r="L19" i="9"/>
  <c r="K19" i="9"/>
  <c r="I19" i="9"/>
  <c r="N18" i="9"/>
  <c r="O18" i="9" s="1"/>
  <c r="L18" i="9"/>
  <c r="K18" i="9"/>
  <c r="I18" i="9"/>
  <c r="O17" i="9"/>
  <c r="N17" i="9"/>
  <c r="L17" i="9"/>
  <c r="K17" i="9"/>
  <c r="I17" i="9"/>
  <c r="N16" i="9"/>
  <c r="O16" i="9" s="1"/>
  <c r="L16" i="9"/>
  <c r="K16" i="9"/>
  <c r="I16" i="9"/>
  <c r="O15" i="9"/>
  <c r="N15" i="9"/>
  <c r="L15" i="9"/>
  <c r="K15" i="9"/>
  <c r="I15" i="9"/>
  <c r="N14" i="9"/>
  <c r="O14" i="9" s="1"/>
  <c r="L14" i="9"/>
  <c r="K14" i="9"/>
  <c r="I14" i="9"/>
  <c r="O13" i="9"/>
  <c r="N13" i="9"/>
  <c r="L13" i="9"/>
  <c r="K13" i="9"/>
  <c r="I13" i="9"/>
  <c r="N12" i="9"/>
  <c r="O12" i="9" s="1"/>
  <c r="L12" i="9"/>
  <c r="K12" i="9"/>
  <c r="I12" i="9"/>
  <c r="O11" i="9"/>
  <c r="N11" i="9"/>
  <c r="L11" i="9"/>
  <c r="K11" i="9"/>
  <c r="I11" i="9"/>
  <c r="L10" i="9"/>
  <c r="K10" i="9"/>
  <c r="I10" i="9"/>
  <c r="L9" i="9"/>
  <c r="K9" i="9"/>
  <c r="I9" i="9"/>
  <c r="L8" i="9"/>
  <c r="K8" i="9"/>
  <c r="I8" i="9"/>
  <c r="L7" i="9"/>
  <c r="K7" i="9"/>
  <c r="I7" i="9"/>
  <c r="N6" i="9"/>
  <c r="O6" i="9" s="1"/>
  <c r="L6" i="9"/>
  <c r="K6" i="9"/>
  <c r="I6" i="9"/>
  <c r="O5" i="9"/>
  <c r="N5" i="9"/>
  <c r="L5" i="9"/>
  <c r="K5" i="9"/>
  <c r="I5" i="9"/>
  <c r="N4" i="9"/>
  <c r="O4" i="9" s="1"/>
  <c r="L4" i="9"/>
  <c r="K4" i="9"/>
  <c r="I4" i="9"/>
  <c r="O3" i="9"/>
  <c r="N3" i="9"/>
  <c r="L3" i="9"/>
  <c r="K3" i="9"/>
  <c r="I3" i="9"/>
  <c r="E40" i="8" l="1"/>
  <c r="AG39" i="8"/>
  <c r="AF39" i="8"/>
  <c r="AE39" i="8"/>
  <c r="AD39" i="8"/>
  <c r="AC39" i="8"/>
  <c r="AB39" i="8"/>
  <c r="AA39" i="8"/>
  <c r="Z39" i="8"/>
  <c r="Y39" i="8"/>
  <c r="X39" i="8"/>
  <c r="W39" i="8"/>
  <c r="V39" i="8"/>
  <c r="U39" i="8"/>
  <c r="T39" i="8"/>
  <c r="S39" i="8"/>
  <c r="R39" i="8"/>
  <c r="Q39" i="8"/>
  <c r="P39" i="8"/>
  <c r="O39" i="8"/>
  <c r="N39" i="8"/>
  <c r="M39" i="8"/>
  <c r="E39" i="8"/>
  <c r="AG38" i="8"/>
  <c r="AF38" i="8"/>
  <c r="AE38" i="8"/>
  <c r="AD38" i="8"/>
  <c r="AC38" i="8"/>
  <c r="AB38" i="8"/>
  <c r="AA38" i="8"/>
  <c r="Z38" i="8"/>
  <c r="Y38" i="8"/>
  <c r="X38" i="8"/>
  <c r="W38" i="8"/>
  <c r="V38" i="8"/>
  <c r="U38" i="8"/>
  <c r="T38" i="8"/>
  <c r="S38" i="8"/>
  <c r="R38" i="8"/>
  <c r="Q38" i="8"/>
  <c r="P38" i="8"/>
  <c r="O38" i="8"/>
  <c r="N38" i="8"/>
  <c r="M38" i="8"/>
  <c r="E38" i="8"/>
  <c r="AG37" i="8"/>
  <c r="AF37" i="8"/>
  <c r="AE37" i="8"/>
  <c r="AD37" i="8"/>
  <c r="AC37" i="8"/>
  <c r="AB37" i="8"/>
  <c r="AA37" i="8"/>
  <c r="Z37" i="8"/>
  <c r="Y37" i="8"/>
  <c r="X37" i="8"/>
  <c r="W37" i="8"/>
  <c r="V37" i="8"/>
  <c r="U37" i="8"/>
  <c r="T37" i="8"/>
  <c r="S37" i="8"/>
  <c r="R37" i="8"/>
  <c r="Q37" i="8"/>
  <c r="P37" i="8"/>
  <c r="O37" i="8"/>
  <c r="N37" i="8"/>
  <c r="M37" i="8"/>
  <c r="E37" i="8"/>
  <c r="AG36" i="8"/>
  <c r="AF36" i="8"/>
  <c r="AE36" i="8"/>
  <c r="AD36" i="8"/>
  <c r="AC36" i="8"/>
  <c r="AB36" i="8"/>
  <c r="AA36" i="8"/>
  <c r="Z36" i="8"/>
  <c r="Y36" i="8"/>
  <c r="X36" i="8"/>
  <c r="W36" i="8"/>
  <c r="V36" i="8"/>
  <c r="U36" i="8"/>
  <c r="T36" i="8"/>
  <c r="S36" i="8"/>
  <c r="R36" i="8"/>
  <c r="Q36" i="8"/>
  <c r="P36" i="8"/>
  <c r="O36" i="8"/>
  <c r="N36" i="8"/>
  <c r="M36" i="8"/>
  <c r="E36" i="8"/>
  <c r="AG35" i="8"/>
  <c r="AF35" i="8"/>
  <c r="AE35" i="8"/>
  <c r="AD35" i="8"/>
  <c r="AC35" i="8"/>
  <c r="AB35" i="8"/>
  <c r="AA35" i="8"/>
  <c r="Z35" i="8"/>
  <c r="Y35" i="8"/>
  <c r="X35" i="8"/>
  <c r="W35" i="8"/>
  <c r="V35" i="8"/>
  <c r="U35" i="8"/>
  <c r="T35" i="8"/>
  <c r="S35" i="8"/>
  <c r="R35" i="8"/>
  <c r="Q35" i="8"/>
  <c r="P35" i="8"/>
  <c r="O35" i="8"/>
  <c r="N35" i="8"/>
  <c r="M35" i="8"/>
  <c r="E35" i="8"/>
  <c r="AG34" i="8"/>
  <c r="AF34" i="8"/>
  <c r="AE34" i="8"/>
  <c r="AD34" i="8"/>
  <c r="AC34" i="8"/>
  <c r="AB34" i="8"/>
  <c r="AA34" i="8"/>
  <c r="Z34" i="8"/>
  <c r="Y34" i="8"/>
  <c r="X34" i="8"/>
  <c r="W34" i="8"/>
  <c r="V34" i="8"/>
  <c r="U34" i="8"/>
  <c r="T34" i="8"/>
  <c r="S34" i="8"/>
  <c r="R34" i="8"/>
  <c r="Q34" i="8"/>
  <c r="P34" i="8"/>
  <c r="O34" i="8"/>
  <c r="N34" i="8"/>
  <c r="M34" i="8"/>
  <c r="E34" i="8"/>
  <c r="AG33" i="8"/>
  <c r="AF33" i="8"/>
  <c r="AE33" i="8"/>
  <c r="AD33" i="8"/>
  <c r="AC33" i="8"/>
  <c r="AB33" i="8"/>
  <c r="AA33" i="8"/>
  <c r="Z33" i="8"/>
  <c r="Y33" i="8"/>
  <c r="X33" i="8"/>
  <c r="W33" i="8"/>
  <c r="V33" i="8"/>
  <c r="U33" i="8"/>
  <c r="T33" i="8"/>
  <c r="S33" i="8"/>
  <c r="R33" i="8"/>
  <c r="Q33" i="8"/>
  <c r="P33" i="8"/>
  <c r="O33" i="8"/>
  <c r="N33" i="8"/>
  <c r="M33" i="8"/>
  <c r="E33" i="8"/>
  <c r="E40" i="7"/>
  <c r="AG39" i="7"/>
  <c r="AF39" i="7"/>
  <c r="AE39" i="7"/>
  <c r="AD39" i="7"/>
  <c r="AC39" i="7"/>
  <c r="AB39" i="7"/>
  <c r="AA39" i="7"/>
  <c r="Z39" i="7"/>
  <c r="Y39" i="7"/>
  <c r="X39" i="7"/>
  <c r="W39" i="7"/>
  <c r="V39" i="7"/>
  <c r="U39" i="7"/>
  <c r="T39" i="7"/>
  <c r="S39" i="7"/>
  <c r="R39" i="7"/>
  <c r="Q39" i="7"/>
  <c r="P39" i="7"/>
  <c r="O39" i="7"/>
  <c r="N39" i="7"/>
  <c r="M39" i="7"/>
  <c r="E39" i="7"/>
  <c r="AG38" i="7"/>
  <c r="AF38" i="7"/>
  <c r="AE38" i="7"/>
  <c r="AD38" i="7"/>
  <c r="AC38" i="7"/>
  <c r="AB38" i="7"/>
  <c r="AA38" i="7"/>
  <c r="Z38" i="7"/>
  <c r="Y38" i="7"/>
  <c r="X38" i="7"/>
  <c r="W38" i="7"/>
  <c r="V38" i="7"/>
  <c r="U38" i="7"/>
  <c r="T38" i="7"/>
  <c r="S38" i="7"/>
  <c r="R38" i="7"/>
  <c r="Q38" i="7"/>
  <c r="P38" i="7"/>
  <c r="O38" i="7"/>
  <c r="N38" i="7"/>
  <c r="M38" i="7"/>
  <c r="E38" i="7"/>
  <c r="AG37" i="7"/>
  <c r="AF37" i="7"/>
  <c r="AE37" i="7"/>
  <c r="AD37" i="7"/>
  <c r="AC37" i="7"/>
  <c r="AB37" i="7"/>
  <c r="AA37" i="7"/>
  <c r="Z37" i="7"/>
  <c r="Y37" i="7"/>
  <c r="X37" i="7"/>
  <c r="W37" i="7"/>
  <c r="V37" i="7"/>
  <c r="U37" i="7"/>
  <c r="T37" i="7"/>
  <c r="S37" i="7"/>
  <c r="R37" i="7"/>
  <c r="Q37" i="7"/>
  <c r="P37" i="7"/>
  <c r="O37" i="7"/>
  <c r="N37" i="7"/>
  <c r="M37" i="7"/>
  <c r="E37" i="7"/>
  <c r="AG36" i="7"/>
  <c r="AF36" i="7"/>
  <c r="AE36" i="7"/>
  <c r="AD36" i="7"/>
  <c r="AC36" i="7"/>
  <c r="AB36" i="7"/>
  <c r="AA36" i="7"/>
  <c r="Z36" i="7"/>
  <c r="Y36" i="7"/>
  <c r="X36" i="7"/>
  <c r="W36" i="7"/>
  <c r="V36" i="7"/>
  <c r="U36" i="7"/>
  <c r="T36" i="7"/>
  <c r="S36" i="7"/>
  <c r="R36" i="7"/>
  <c r="Q36" i="7"/>
  <c r="P36" i="7"/>
  <c r="O36" i="7"/>
  <c r="N36" i="7"/>
  <c r="M36" i="7"/>
  <c r="E36" i="7"/>
  <c r="AG35" i="7"/>
  <c r="AF35" i="7"/>
  <c r="AE35" i="7"/>
  <c r="AD35" i="7"/>
  <c r="AC35" i="7"/>
  <c r="AB35" i="7"/>
  <c r="AA35" i="7"/>
  <c r="Z35" i="7"/>
  <c r="Y35" i="7"/>
  <c r="X35" i="7"/>
  <c r="W35" i="7"/>
  <c r="V35" i="7"/>
  <c r="U35" i="7"/>
  <c r="T35" i="7"/>
  <c r="S35" i="7"/>
  <c r="R35" i="7"/>
  <c r="Q35" i="7"/>
  <c r="P35" i="7"/>
  <c r="O35" i="7"/>
  <c r="N35" i="7"/>
  <c r="M35" i="7"/>
  <c r="E35" i="7"/>
  <c r="AG34" i="7"/>
  <c r="AF34" i="7"/>
  <c r="AE34" i="7"/>
  <c r="AD34" i="7"/>
  <c r="AC34" i="7"/>
  <c r="AB34" i="7"/>
  <c r="AA34" i="7"/>
  <c r="Z34" i="7"/>
  <c r="Y34" i="7"/>
  <c r="X34" i="7"/>
  <c r="W34" i="7"/>
  <c r="V34" i="7"/>
  <c r="U34" i="7"/>
  <c r="T34" i="7"/>
  <c r="S34" i="7"/>
  <c r="R34" i="7"/>
  <c r="Q34" i="7"/>
  <c r="P34" i="7"/>
  <c r="O34" i="7"/>
  <c r="N34" i="7"/>
  <c r="M34" i="7"/>
  <c r="E34" i="7"/>
  <c r="AG33" i="7"/>
  <c r="AF33" i="7"/>
  <c r="AE33" i="7"/>
  <c r="AD33" i="7"/>
  <c r="AC33" i="7"/>
  <c r="AB33" i="7"/>
  <c r="AA33" i="7"/>
  <c r="Z33" i="7"/>
  <c r="Y33" i="7"/>
  <c r="X33" i="7"/>
  <c r="W33" i="7"/>
  <c r="V33" i="7"/>
  <c r="U33" i="7"/>
  <c r="T33" i="7"/>
  <c r="S33" i="7"/>
  <c r="R33" i="7"/>
  <c r="Q33" i="7"/>
  <c r="P33" i="7"/>
  <c r="O33" i="7"/>
  <c r="N33" i="7"/>
  <c r="M33" i="7"/>
  <c r="E33" i="7"/>
</calcChain>
</file>

<file path=xl/sharedStrings.xml><?xml version="1.0" encoding="utf-8"?>
<sst xmlns="http://schemas.openxmlformats.org/spreadsheetml/2006/main" count="3461" uniqueCount="988">
  <si>
    <t>Customer</t>
  </si>
  <si>
    <t>Murdoch University</t>
  </si>
  <si>
    <t>Job</t>
  </si>
  <si>
    <t>2670022173</t>
  </si>
  <si>
    <t>Date Rec'd</t>
  </si>
  <si>
    <t>Lab Sanple Name</t>
  </si>
  <si>
    <t>Name</t>
  </si>
  <si>
    <t>Code</t>
  </si>
  <si>
    <t>Depth</t>
  </si>
  <si>
    <t>Total organic carbon (acid wash) (oven-dried)</t>
  </si>
  <si>
    <t>Total Organic Carbon (Acid Wash)</t>
  </si>
  <si>
    <t>Moisture (air-dried)</t>
  </si>
  <si>
    <t>cm</t>
  </si>
  <si>
    <t>%</t>
  </si>
  <si>
    <t>G2S22023</t>
  </si>
  <si>
    <t>BUL-CR1</t>
  </si>
  <si>
    <t>C - R1</t>
  </si>
  <si>
    <t>Bullaring - Control</t>
  </si>
  <si>
    <t>0-10</t>
  </si>
  <si>
    <t>G2S22024</t>
  </si>
  <si>
    <t>BUL-CR2</t>
  </si>
  <si>
    <t>C - R2</t>
  </si>
  <si>
    <t>G2S22025</t>
  </si>
  <si>
    <t>BUL-CR3</t>
  </si>
  <si>
    <t>C - R3</t>
  </si>
  <si>
    <t>G2S22026</t>
  </si>
  <si>
    <t>BUL-CR4</t>
  </si>
  <si>
    <t>C - R4</t>
  </si>
  <si>
    <t>G2S22027</t>
  </si>
  <si>
    <t>BUL-BR1</t>
  </si>
  <si>
    <t>B - R1</t>
  </si>
  <si>
    <t>Bullaring - Bednar</t>
  </si>
  <si>
    <t>G2S22028</t>
  </si>
  <si>
    <t>BUL-BR2</t>
  </si>
  <si>
    <t>B - R2</t>
  </si>
  <si>
    <t>G2S22029</t>
  </si>
  <si>
    <t>BUL-BR3</t>
  </si>
  <si>
    <t>B - R3</t>
  </si>
  <si>
    <t>G2S22030</t>
  </si>
  <si>
    <t>BUL-BR4</t>
  </si>
  <si>
    <t>B - R4</t>
  </si>
  <si>
    <t>G2S22031</t>
  </si>
  <si>
    <t>BUL-CLR1</t>
  </si>
  <si>
    <t>CL - R1</t>
  </si>
  <si>
    <t>Bullaring - Clay</t>
  </si>
  <si>
    <t>G2S22032</t>
  </si>
  <si>
    <t>BUL-CLR2</t>
  </si>
  <si>
    <t>CL - R2</t>
  </si>
  <si>
    <t>G2S22033</t>
  </si>
  <si>
    <t>BUL-CLR3</t>
  </si>
  <si>
    <t>CL - R3</t>
  </si>
  <si>
    <t>G2S22034</t>
  </si>
  <si>
    <t>BUL-CLR4</t>
  </si>
  <si>
    <t>CL - R4</t>
  </si>
  <si>
    <t>G2S22035</t>
  </si>
  <si>
    <t>10-30</t>
  </si>
  <si>
    <t>G2S22037</t>
  </si>
  <si>
    <t>G2S22038</t>
  </si>
  <si>
    <t>G2S22039</t>
  </si>
  <si>
    <t>G2S22040</t>
  </si>
  <si>
    <t>G2S22041</t>
  </si>
  <si>
    <t>G2S22042</t>
  </si>
  <si>
    <t>G2S22043</t>
  </si>
  <si>
    <t>G2S22044</t>
  </si>
  <si>
    <t>G2S22045</t>
  </si>
  <si>
    <t>G2S22046</t>
  </si>
  <si>
    <t>G2S22047</t>
  </si>
  <si>
    <t>G2S22048</t>
  </si>
  <si>
    <t>30-45</t>
  </si>
  <si>
    <t>G2S22049</t>
  </si>
  <si>
    <t>G2S22050</t>
  </si>
  <si>
    <t>G2S22051</t>
  </si>
  <si>
    <t>G2S22052</t>
  </si>
  <si>
    <t>G2S22053</t>
  </si>
  <si>
    <t>G2S22054</t>
  </si>
  <si>
    <t>G2S22055</t>
  </si>
  <si>
    <t>G2S22056</t>
  </si>
  <si>
    <t>G2S22057</t>
  </si>
  <si>
    <t>G2S22058</t>
  </si>
  <si>
    <t>G2S22059</t>
  </si>
  <si>
    <t>G2S22060</t>
  </si>
  <si>
    <t>45-60</t>
  </si>
  <si>
    <t>G2S22061</t>
  </si>
  <si>
    <t>G2S22062</t>
  </si>
  <si>
    <t>G2S22063</t>
  </si>
  <si>
    <t>G2S22064</t>
  </si>
  <si>
    <t>G2S22065</t>
  </si>
  <si>
    <t>G2S22066</t>
  </si>
  <si>
    <t>G2S22068</t>
  </si>
  <si>
    <t>G2S22069</t>
  </si>
  <si>
    <t>G2S22070</t>
  </si>
  <si>
    <t>G2S22071</t>
  </si>
  <si>
    <t>G2S22072</t>
  </si>
  <si>
    <t>G2S22073</t>
  </si>
  <si>
    <t>60-80</t>
  </si>
  <si>
    <t>G2S22074</t>
  </si>
  <si>
    <t>G2S22075</t>
  </si>
  <si>
    <t>G2S22076</t>
  </si>
  <si>
    <t>G2S22077</t>
  </si>
  <si>
    <t>G2S22078</t>
  </si>
  <si>
    <t>G2S22079</t>
  </si>
  <si>
    <t>G2S22080</t>
  </si>
  <si>
    <t>G2S22081</t>
  </si>
  <si>
    <t>G2S22082</t>
  </si>
  <si>
    <t>G2S22083</t>
  </si>
  <si>
    <t>G2S22084</t>
  </si>
  <si>
    <t>Quadrates of sampling points for soil samples taken for organic carbon estimation during 2022</t>
  </si>
  <si>
    <t>Site</t>
  </si>
  <si>
    <t>Treatment</t>
  </si>
  <si>
    <t>Rep</t>
  </si>
  <si>
    <t>X</t>
  </si>
  <si>
    <t>Y</t>
  </si>
  <si>
    <t>Z</t>
  </si>
  <si>
    <t>elevation (msl)</t>
  </si>
  <si>
    <t>time</t>
  </si>
  <si>
    <t>id</t>
  </si>
  <si>
    <t>Bullaring</t>
  </si>
  <si>
    <t>Bednar</t>
  </si>
  <si>
    <t>2022/05/09 07:01:43+00</t>
  </si>
  <si>
    <t>2022/05/09 07:01:58+00</t>
  </si>
  <si>
    <t>2022/05/09 07:10:45+00</t>
  </si>
  <si>
    <t>2022/05/09 07:17:57+00</t>
  </si>
  <si>
    <t>Control</t>
  </si>
  <si>
    <t>2022/05/09 07:31:30+00</t>
  </si>
  <si>
    <t>2022/05/09 07:40:11+00</t>
  </si>
  <si>
    <t>2022/05/09 07:40:20+00</t>
  </si>
  <si>
    <t>2022/05/09 07:40:29+00</t>
  </si>
  <si>
    <t>Clay am</t>
  </si>
  <si>
    <t>2022/05/09 07:47:37+00</t>
  </si>
  <si>
    <t>2022/05/09 07:51:43+00</t>
  </si>
  <si>
    <t>2022/05/09 08:03:39+00</t>
  </si>
  <si>
    <t>2022/05/09 08:03:47+00</t>
  </si>
  <si>
    <t>2022/05/09 08:09:10+00</t>
  </si>
  <si>
    <t>2022/05/09 08:15:01+00</t>
  </si>
  <si>
    <t>2022/05/09 08:20:58+00</t>
  </si>
  <si>
    <t>2022/05/09 08:26:25+00</t>
  </si>
  <si>
    <t>2022/05/09 08:29:53+00</t>
  </si>
  <si>
    <t>2022/05/09 08:33:00+00</t>
  </si>
  <si>
    <t>2022/05/09 08:36:40+00</t>
  </si>
  <si>
    <t>2022/05/09 08:36:51+00</t>
  </si>
  <si>
    <t>2022/05/09 08:42:56+00</t>
  </si>
  <si>
    <t>2022/05/09 08:50:26+00</t>
  </si>
  <si>
    <t>2022/05/09 08:50:38+00</t>
  </si>
  <si>
    <t>2022/05/09 08:56:07+00</t>
  </si>
  <si>
    <t>2022/05/09 09:03:13+00</t>
  </si>
  <si>
    <t>2022/05/09 09:09:09+00</t>
  </si>
  <si>
    <t>2022/05/09 09:12:15+00</t>
  </si>
  <si>
    <t>2022/05/09 09:12:25+00</t>
  </si>
  <si>
    <t>2022/05/09 09:19:56+00</t>
  </si>
  <si>
    <t>2022/05/09 09:22:11+00</t>
  </si>
  <si>
    <t>2022/05/09 09:22:19+00</t>
  </si>
  <si>
    <t>2022/05/09 09:28:07+00</t>
  </si>
  <si>
    <t>2022/05/09 09:32:14+00</t>
  </si>
  <si>
    <t>2022/05/09 09:36:09+00</t>
  </si>
  <si>
    <t>2022/05/09 09:36:17+00</t>
  </si>
  <si>
    <t>2022/05/09 09:38:43+00</t>
  </si>
  <si>
    <t>2022/05/09 23:38:58+00</t>
  </si>
  <si>
    <t>2022/05/09 23:50:17+00</t>
  </si>
  <si>
    <t>2022/05/09 23:54:09+00</t>
  </si>
  <si>
    <t>2022/05/10 00:00:02+00</t>
  </si>
  <si>
    <t>2022/05/10 00:00:09+00</t>
  </si>
  <si>
    <t>2022/05/10 00:02:59+00</t>
  </si>
  <si>
    <t>2022/05/10 00:06:03+00</t>
  </si>
  <si>
    <t>2022/05/10 00:08:18+00</t>
  </si>
  <si>
    <t>2022/05/10 00:15:15+00</t>
  </si>
  <si>
    <t>2022/05/10 00:17:17+00</t>
  </si>
  <si>
    <t>2022/05/10 00:19:28+00</t>
  </si>
  <si>
    <t>2022/05/10 00:23:17+00</t>
  </si>
  <si>
    <t>Plot No.</t>
  </si>
  <si>
    <t>Rep No.</t>
  </si>
  <si>
    <t>NDVI</t>
  </si>
  <si>
    <t>End of Season Biomass (t/ha)</t>
  </si>
  <si>
    <t>Yield (t/ha)</t>
  </si>
  <si>
    <t>Control (Barley)</t>
  </si>
  <si>
    <t>Barley + Bednar</t>
  </si>
  <si>
    <t>No data</t>
  </si>
  <si>
    <t>Barley + Clay</t>
  </si>
  <si>
    <t>Crop sequence 1 (Vetch + Oat)</t>
  </si>
  <si>
    <t>Crop sequence 2 (Vetch + Lupin)</t>
  </si>
  <si>
    <t>Crop sequence 3 (Vetch + Barley)</t>
  </si>
  <si>
    <t>PO-003456</t>
  </si>
  <si>
    <t xml:space="preserve">Lab Number
              </t>
  </si>
  <si>
    <t>Colour</t>
  </si>
  <si>
    <t>Gravel</t>
  </si>
  <si>
    <t>Texture</t>
  </si>
  <si>
    <t>Ammonium Nitrogen</t>
  </si>
  <si>
    <t>Nitrate Nitrogen</t>
  </si>
  <si>
    <t>Phosphorus Colwell</t>
  </si>
  <si>
    <t>Potassium Colwell</t>
  </si>
  <si>
    <t>Sulfur</t>
  </si>
  <si>
    <t>Organic Carbon</t>
  </si>
  <si>
    <t>Conductivity</t>
  </si>
  <si>
    <t>pH Level (CaCl2)</t>
  </si>
  <si>
    <t>pH Level (H2O)</t>
  </si>
  <si>
    <t>Exc. Aluminium</t>
  </si>
  <si>
    <t>Exc. Calcium</t>
  </si>
  <si>
    <t>Exc. Magnesium</t>
  </si>
  <si>
    <t>Exc. Potassium</t>
  </si>
  <si>
    <t>Exc. Sodium</t>
  </si>
  <si>
    <t>Boron Hot CaCl2</t>
  </si>
  <si>
    <t>PBI</t>
  </si>
  <si>
    <t>% Clay</t>
  </si>
  <si>
    <t>% Course Sand</t>
  </si>
  <si>
    <t>% Fine Sand</t>
  </si>
  <si>
    <t>% Sand</t>
  </si>
  <si>
    <t xml:space="preserve">% Silt </t>
  </si>
  <si>
    <t>DTPA Copper</t>
  </si>
  <si>
    <t>DTPA Iron</t>
  </si>
  <si>
    <t>DTPA Manganese</t>
  </si>
  <si>
    <t>DTPA Zinc</t>
  </si>
  <si>
    <t>mg/kg</t>
  </si>
  <si>
    <t>dS/m</t>
  </si>
  <si>
    <t>meq/100g</t>
  </si>
  <si>
    <t>B5S23007</t>
  </si>
  <si>
    <t>FG - BUL</t>
  </si>
  <si>
    <t>BUL</t>
  </si>
  <si>
    <t>Sample 1</t>
  </si>
  <si>
    <t>1BUL - BR1</t>
  </si>
  <si>
    <t>GR</t>
  </si>
  <si>
    <t>0.44</t>
  </si>
  <si>
    <t>12.60</t>
  </si>
  <si>
    <t>3.61</t>
  </si>
  <si>
    <t>0.84</t>
  </si>
  <si>
    <t>B5S23008</t>
  </si>
  <si>
    <t>Sample 2</t>
  </si>
  <si>
    <t>LTGR</t>
  </si>
  <si>
    <t>&lt; 0.010</t>
  </si>
  <si>
    <t>&lt; 0.01</t>
  </si>
  <si>
    <t>&lt; 1.0</t>
  </si>
  <si>
    <t>0.22</t>
  </si>
  <si>
    <t>12.50</t>
  </si>
  <si>
    <t>0.96</t>
  </si>
  <si>
    <t>0.75</t>
  </si>
  <si>
    <t>B5S23009</t>
  </si>
  <si>
    <t>Sample 3</t>
  </si>
  <si>
    <t>30-60</t>
  </si>
  <si>
    <t>YWGR</t>
  </si>
  <si>
    <t>&lt; 1</t>
  </si>
  <si>
    <t>&lt; 15</t>
  </si>
  <si>
    <t>&lt; 0.5</t>
  </si>
  <si>
    <t>&lt; 0.05</t>
  </si>
  <si>
    <t>0.17</t>
  </si>
  <si>
    <t>16.50</t>
  </si>
  <si>
    <t>0.33</t>
  </si>
  <si>
    <t>1.63</t>
  </si>
  <si>
    <t>B5S23010</t>
  </si>
  <si>
    <t>Sample 4</t>
  </si>
  <si>
    <t>YW</t>
  </si>
  <si>
    <t>13.50</t>
  </si>
  <si>
    <t>0.76</t>
  </si>
  <si>
    <t>1.86</t>
  </si>
  <si>
    <t>B5S23011</t>
  </si>
  <si>
    <t>Sample 5</t>
  </si>
  <si>
    <t>2BUL - CM1R1</t>
  </si>
  <si>
    <t>0.23</t>
  </si>
  <si>
    <t>14.40</t>
  </si>
  <si>
    <t>3.88</t>
  </si>
  <si>
    <t>0.95</t>
  </si>
  <si>
    <t>B5S23012</t>
  </si>
  <si>
    <t>Sample 6</t>
  </si>
  <si>
    <t>0.19</t>
  </si>
  <si>
    <t>17.00</t>
  </si>
  <si>
    <t>1.71</t>
  </si>
  <si>
    <t>1.36</t>
  </si>
  <si>
    <t>B5S23013</t>
  </si>
  <si>
    <t>Sample 7</t>
  </si>
  <si>
    <t>GRYW</t>
  </si>
  <si>
    <t>0.15</t>
  </si>
  <si>
    <t>18.60</t>
  </si>
  <si>
    <t>0.43</t>
  </si>
  <si>
    <t>1.35</t>
  </si>
  <si>
    <t>B5S23014</t>
  </si>
  <si>
    <t>Sample 8</t>
  </si>
  <si>
    <t>0.05</t>
  </si>
  <si>
    <t>13.90</t>
  </si>
  <si>
    <t>0.52</t>
  </si>
  <si>
    <t>1.45</t>
  </si>
  <si>
    <t>B5S23015</t>
  </si>
  <si>
    <t>Sample 9</t>
  </si>
  <si>
    <t>3BUL - CR1</t>
  </si>
  <si>
    <t>10.30</t>
  </si>
  <si>
    <t>2.80</t>
  </si>
  <si>
    <t>1.04</t>
  </si>
  <si>
    <t>B5S23016</t>
  </si>
  <si>
    <t>Sample 10</t>
  </si>
  <si>
    <t>0.14</t>
  </si>
  <si>
    <t>13.10</t>
  </si>
  <si>
    <t>0.73</t>
  </si>
  <si>
    <t>0.93</t>
  </si>
  <si>
    <t>B5S23017</t>
  </si>
  <si>
    <t>Sample 11</t>
  </si>
  <si>
    <t>0.11</t>
  </si>
  <si>
    <t>18.50</t>
  </si>
  <si>
    <t>0.26</t>
  </si>
  <si>
    <t>1.33</t>
  </si>
  <si>
    <t>B5S23018</t>
  </si>
  <si>
    <t>Sample 12</t>
  </si>
  <si>
    <t>0.10</t>
  </si>
  <si>
    <t>11.50</t>
  </si>
  <si>
    <t>0.54</t>
  </si>
  <si>
    <t>0.71</t>
  </si>
  <si>
    <t>B5S23019</t>
  </si>
  <si>
    <t>Sample 13</t>
  </si>
  <si>
    <t>4BUL - CLR1</t>
  </si>
  <si>
    <t>5-10</t>
  </si>
  <si>
    <t>12.90</t>
  </si>
  <si>
    <t>3.99</t>
  </si>
  <si>
    <t>0.79</t>
  </si>
  <si>
    <t>B5S23020</t>
  </si>
  <si>
    <t>Sample 14</t>
  </si>
  <si>
    <t>14.30</t>
  </si>
  <si>
    <t>1.54</t>
  </si>
  <si>
    <t>0.77</t>
  </si>
  <si>
    <t>B5S23021</t>
  </si>
  <si>
    <t>Sample 15</t>
  </si>
  <si>
    <t>GRWH</t>
  </si>
  <si>
    <t>0.13</t>
  </si>
  <si>
    <t>14.20</t>
  </si>
  <si>
    <t>0.28</t>
  </si>
  <si>
    <t>B5S23022</t>
  </si>
  <si>
    <t>Sample 16</t>
  </si>
  <si>
    <t>11.00</t>
  </si>
  <si>
    <t>0.42</t>
  </si>
  <si>
    <t>0.72</t>
  </si>
  <si>
    <t>B5S23023</t>
  </si>
  <si>
    <t>Sample 17</t>
  </si>
  <si>
    <t>5BUL - CM2R1</t>
  </si>
  <si>
    <t>0.24</t>
  </si>
  <si>
    <t>15.70</t>
  </si>
  <si>
    <t>3.91</t>
  </si>
  <si>
    <t>0.74</t>
  </si>
  <si>
    <t>B5S23024</t>
  </si>
  <si>
    <t>Sample 18</t>
  </si>
  <si>
    <t>&lt; 0.10</t>
  </si>
  <si>
    <t>16.80</t>
  </si>
  <si>
    <t>0.92</t>
  </si>
  <si>
    <t>0.89</t>
  </si>
  <si>
    <t>B5S23025</t>
  </si>
  <si>
    <t>Sample 19</t>
  </si>
  <si>
    <t>19.30</t>
  </si>
  <si>
    <t>0.29</t>
  </si>
  <si>
    <t>B5S23026</t>
  </si>
  <si>
    <t>Sample 20</t>
  </si>
  <si>
    <t>0.21</t>
  </si>
  <si>
    <t>11.60</t>
  </si>
  <si>
    <t>0.51</t>
  </si>
  <si>
    <t>0.60</t>
  </si>
  <si>
    <t>B5S23027</t>
  </si>
  <si>
    <t>Sample 21</t>
  </si>
  <si>
    <t>6BUL - CM3R1</t>
  </si>
  <si>
    <t>15.20</t>
  </si>
  <si>
    <t>2.36</t>
  </si>
  <si>
    <t>0.64</t>
  </si>
  <si>
    <t>B5S23028</t>
  </si>
  <si>
    <t>Sample 22</t>
  </si>
  <si>
    <t>0.20</t>
  </si>
  <si>
    <t>19.10</t>
  </si>
  <si>
    <t>0.65</t>
  </si>
  <si>
    <t>B5S23029</t>
  </si>
  <si>
    <t>Sample 23</t>
  </si>
  <si>
    <t>0.09</t>
  </si>
  <si>
    <t>18.00</t>
  </si>
  <si>
    <t>B5S23030</t>
  </si>
  <si>
    <t>Sample 24</t>
  </si>
  <si>
    <t>5.90</t>
  </si>
  <si>
    <t>0.98</t>
  </si>
  <si>
    <t>B5S23031</t>
  </si>
  <si>
    <t>Sample 25</t>
  </si>
  <si>
    <t>9BUL - CM1R2</t>
  </si>
  <si>
    <t>13.70</t>
  </si>
  <si>
    <t>3.19</t>
  </si>
  <si>
    <t>0.50</t>
  </si>
  <si>
    <t>B5S23032</t>
  </si>
  <si>
    <t>Sample 26</t>
  </si>
  <si>
    <t>16.40</t>
  </si>
  <si>
    <t>0.81</t>
  </si>
  <si>
    <t>0.31</t>
  </si>
  <si>
    <t>B5S23033</t>
  </si>
  <si>
    <t>Sample 27</t>
  </si>
  <si>
    <t>0.12</t>
  </si>
  <si>
    <t>0.36</t>
  </si>
  <si>
    <t>0.40</t>
  </si>
  <si>
    <t>B5S23034</t>
  </si>
  <si>
    <t>Sample 28</t>
  </si>
  <si>
    <t>7.20</t>
  </si>
  <si>
    <t>0.53</t>
  </si>
  <si>
    <t>B5S23035</t>
  </si>
  <si>
    <t>Sample 29</t>
  </si>
  <si>
    <t>10BUL - CR2</t>
  </si>
  <si>
    <t>3.30</t>
  </si>
  <si>
    <t>0.62</t>
  </si>
  <si>
    <t>B5S23037</t>
  </si>
  <si>
    <t>Sample 30</t>
  </si>
  <si>
    <t>16.70</t>
  </si>
  <si>
    <t>0.58</t>
  </si>
  <si>
    <t>B5S23038</t>
  </si>
  <si>
    <t>Sample 31</t>
  </si>
  <si>
    <t>0.39</t>
  </si>
  <si>
    <t>B5S23039</t>
  </si>
  <si>
    <t>Sample 32</t>
  </si>
  <si>
    <t>0.06</t>
  </si>
  <si>
    <t>5.70</t>
  </si>
  <si>
    <t>B5S23040</t>
  </si>
  <si>
    <t>Sample 33</t>
  </si>
  <si>
    <t>11BUL - CLR2</t>
  </si>
  <si>
    <t>12.30</t>
  </si>
  <si>
    <t>3.11</t>
  </si>
  <si>
    <t>0.88</t>
  </si>
  <si>
    <t>B5S23041</t>
  </si>
  <si>
    <t>Sample 34</t>
  </si>
  <si>
    <t>19.00</t>
  </si>
  <si>
    <t>1.09</t>
  </si>
  <si>
    <t>1.13</t>
  </si>
  <si>
    <t>B5S23042</t>
  </si>
  <si>
    <t>Sample 35</t>
  </si>
  <si>
    <t>21.70</t>
  </si>
  <si>
    <t>0.35</t>
  </si>
  <si>
    <t>1.22</t>
  </si>
  <si>
    <t>B5S23043</t>
  </si>
  <si>
    <t>Sample 36</t>
  </si>
  <si>
    <t>9.10</t>
  </si>
  <si>
    <t>0.70</t>
  </si>
  <si>
    <t>1.40</t>
  </si>
  <si>
    <t>B5S23044</t>
  </si>
  <si>
    <t>Sample 37</t>
  </si>
  <si>
    <t>12BUL - CM2R2</t>
  </si>
  <si>
    <t>0.41</t>
  </si>
  <si>
    <t>15.10</t>
  </si>
  <si>
    <t>2.89</t>
  </si>
  <si>
    <t>0.68</t>
  </si>
  <si>
    <t>B5S23045</t>
  </si>
  <si>
    <t>Sample 38</t>
  </si>
  <si>
    <t>0.69</t>
  </si>
  <si>
    <t>0.47</t>
  </si>
  <si>
    <t>B5S23046</t>
  </si>
  <si>
    <t>Sample 39</t>
  </si>
  <si>
    <t>21.60</t>
  </si>
  <si>
    <t>0.57</t>
  </si>
  <si>
    <t>3.93</t>
  </si>
  <si>
    <t>B5S23047</t>
  </si>
  <si>
    <t>Sample 40</t>
  </si>
  <si>
    <t>7.70</t>
  </si>
  <si>
    <t>2.52</t>
  </si>
  <si>
    <t>B5S23048</t>
  </si>
  <si>
    <t>Sample 41</t>
  </si>
  <si>
    <t>13BUL - CM3R2</t>
  </si>
  <si>
    <t>0.38</t>
  </si>
  <si>
    <t>14.10</t>
  </si>
  <si>
    <t>2.79</t>
  </si>
  <si>
    <t>1.20</t>
  </si>
  <si>
    <t>B5S23049</t>
  </si>
  <si>
    <t>Sample 42</t>
  </si>
  <si>
    <t>15.60</t>
  </si>
  <si>
    <t>3.67</t>
  </si>
  <si>
    <t>B5S23050</t>
  </si>
  <si>
    <t>Sample 43</t>
  </si>
  <si>
    <t>4.74</t>
  </si>
  <si>
    <t>B5S23051</t>
  </si>
  <si>
    <t>Sample 44</t>
  </si>
  <si>
    <t>12.40</t>
  </si>
  <si>
    <t>3.60</t>
  </si>
  <si>
    <t>B5S23052</t>
  </si>
  <si>
    <t>Sample 45</t>
  </si>
  <si>
    <t>14BUL - BR2</t>
  </si>
  <si>
    <t>0.01</t>
  </si>
  <si>
    <t>8.50</t>
  </si>
  <si>
    <t>1.84</t>
  </si>
  <si>
    <t>0.99</t>
  </si>
  <si>
    <t>B5S23053</t>
  </si>
  <si>
    <t>Sample 46</t>
  </si>
  <si>
    <t>0.25</t>
  </si>
  <si>
    <t>10.60</t>
  </si>
  <si>
    <t>0.66</t>
  </si>
  <si>
    <t>2.21</t>
  </si>
  <si>
    <t>B5S23054</t>
  </si>
  <si>
    <t>Sample 47</t>
  </si>
  <si>
    <t>15.30</t>
  </si>
  <si>
    <t>0.27</t>
  </si>
  <si>
    <t>2.93</t>
  </si>
  <si>
    <t>B5S23055</t>
  </si>
  <si>
    <t>Sample 48</t>
  </si>
  <si>
    <t>0.02</t>
  </si>
  <si>
    <t>10.70</t>
  </si>
  <si>
    <t>1.06</t>
  </si>
  <si>
    <t>B5S23056</t>
  </si>
  <si>
    <t>Sample 49</t>
  </si>
  <si>
    <t>15BUL - CM1R3</t>
  </si>
  <si>
    <t>2.24</t>
  </si>
  <si>
    <t>B5S23057</t>
  </si>
  <si>
    <t>Sample 50</t>
  </si>
  <si>
    <t>17.30</t>
  </si>
  <si>
    <t>1.59</t>
  </si>
  <si>
    <t>B5S23058</t>
  </si>
  <si>
    <t>Sample 51</t>
  </si>
  <si>
    <t>19.70</t>
  </si>
  <si>
    <t>0.37</t>
  </si>
  <si>
    <t>1.72</t>
  </si>
  <si>
    <t>B5S23059</t>
  </si>
  <si>
    <t>Sample 52</t>
  </si>
  <si>
    <t>B5S23060</t>
  </si>
  <si>
    <t>Sample 53</t>
  </si>
  <si>
    <t>16BUL - CM2R3</t>
  </si>
  <si>
    <t>12.70</t>
  </si>
  <si>
    <t>2.17</t>
  </si>
  <si>
    <t>0.94</t>
  </si>
  <si>
    <t>B5S23061</t>
  </si>
  <si>
    <t>Sample 54</t>
  </si>
  <si>
    <t>0.67</t>
  </si>
  <si>
    <t>1.19</t>
  </si>
  <si>
    <t>B5S23062</t>
  </si>
  <si>
    <t>Sample 55</t>
  </si>
  <si>
    <t>20.20</t>
  </si>
  <si>
    <t>1.56</t>
  </si>
  <si>
    <t>B5S23063</t>
  </si>
  <si>
    <t>Sample 56</t>
  </si>
  <si>
    <t>0.16</t>
  </si>
  <si>
    <t>12.20</t>
  </si>
  <si>
    <t>0.49</t>
  </si>
  <si>
    <t>0.59</t>
  </si>
  <si>
    <t>B5S23064</t>
  </si>
  <si>
    <t>Sample 57</t>
  </si>
  <si>
    <t>17BUL - CM3R3</t>
  </si>
  <si>
    <t>13.00</t>
  </si>
  <si>
    <t>2.53</t>
  </si>
  <si>
    <t>B5S23065</t>
  </si>
  <si>
    <t>Sample 58</t>
  </si>
  <si>
    <t>15.80</t>
  </si>
  <si>
    <t>0.61</t>
  </si>
  <si>
    <t>B5S23066</t>
  </si>
  <si>
    <t>Sample 59</t>
  </si>
  <si>
    <t>17.40</t>
  </si>
  <si>
    <t>0.32</t>
  </si>
  <si>
    <t>B5S23068</t>
  </si>
  <si>
    <t>Sample 60</t>
  </si>
  <si>
    <t>0.07</t>
  </si>
  <si>
    <t>10.50</t>
  </si>
  <si>
    <t>B5S23069</t>
  </si>
  <si>
    <t>Sample 61</t>
  </si>
  <si>
    <t>18BUL - CR3</t>
  </si>
  <si>
    <t>2.58</t>
  </si>
  <si>
    <t>B5S23070</t>
  </si>
  <si>
    <t>Sample 62</t>
  </si>
  <si>
    <t>B5S23071</t>
  </si>
  <si>
    <t>Sample 63</t>
  </si>
  <si>
    <t>16.60</t>
  </si>
  <si>
    <t>B5S23072</t>
  </si>
  <si>
    <t>Sample 64</t>
  </si>
  <si>
    <t>B5S23073</t>
  </si>
  <si>
    <t>Sample 65</t>
  </si>
  <si>
    <t>19BUL - BR3</t>
  </si>
  <si>
    <t>9.00</t>
  </si>
  <si>
    <t>1.65</t>
  </si>
  <si>
    <t>B5S23074</t>
  </si>
  <si>
    <t>Sample 66</t>
  </si>
  <si>
    <t>0.87</t>
  </si>
  <si>
    <t>B5S23075</t>
  </si>
  <si>
    <t>Sample 67</t>
  </si>
  <si>
    <t>18.40</t>
  </si>
  <si>
    <t>0.34</t>
  </si>
  <si>
    <t>B5S23076</t>
  </si>
  <si>
    <t>Sample 68</t>
  </si>
  <si>
    <t>0.30</t>
  </si>
  <si>
    <t>B5S23077</t>
  </si>
  <si>
    <t>Sample 69</t>
  </si>
  <si>
    <t>20BUL - CLR3</t>
  </si>
  <si>
    <t>2.31</t>
  </si>
  <si>
    <t>B5S23078</t>
  </si>
  <si>
    <t>Sample 70</t>
  </si>
  <si>
    <t>14.50</t>
  </si>
  <si>
    <t>B5S23079</t>
  </si>
  <si>
    <t>Sample 71</t>
  </si>
  <si>
    <t>B5S23080</t>
  </si>
  <si>
    <t>Sample 72</t>
  </si>
  <si>
    <t>B5S23081</t>
  </si>
  <si>
    <t>Sample 73</t>
  </si>
  <si>
    <t>23BUL - CR4</t>
  </si>
  <si>
    <t>2.00</t>
  </si>
  <si>
    <t>0.48</t>
  </si>
  <si>
    <t>B5S23082</t>
  </si>
  <si>
    <t>Sample 74</t>
  </si>
  <si>
    <t>B5S23083</t>
  </si>
  <si>
    <t>Sample 75</t>
  </si>
  <si>
    <t>0.08</t>
  </si>
  <si>
    <t>14.90</t>
  </si>
  <si>
    <t>B5S23084</t>
  </si>
  <si>
    <t>Sample 76</t>
  </si>
  <si>
    <t>0.04</t>
  </si>
  <si>
    <t>11.70</t>
  </si>
  <si>
    <t>0.56</t>
  </si>
  <si>
    <t>0.18</t>
  </si>
  <si>
    <t>B5S23085</t>
  </si>
  <si>
    <t>Sample 77</t>
  </si>
  <si>
    <t>24BUL - CM3R4</t>
  </si>
  <si>
    <t>1.68</t>
  </si>
  <si>
    <t>B5S23086</t>
  </si>
  <si>
    <t>Sample 78</t>
  </si>
  <si>
    <t>B5S23087</t>
  </si>
  <si>
    <t>Sample 79</t>
  </si>
  <si>
    <t>B5S23088</t>
  </si>
  <si>
    <t>Sample 80</t>
  </si>
  <si>
    <t>B5S23089</t>
  </si>
  <si>
    <t>Sample 81</t>
  </si>
  <si>
    <t>25BUL - CLR4</t>
  </si>
  <si>
    <t>B5S23090</t>
  </si>
  <si>
    <t>Sample 82</t>
  </si>
  <si>
    <t>B5S23091</t>
  </si>
  <si>
    <t>Sample 83</t>
  </si>
  <si>
    <t>B5S23092</t>
  </si>
  <si>
    <t>Sample 84</t>
  </si>
  <si>
    <t>B5S23093</t>
  </si>
  <si>
    <t>Sample 85</t>
  </si>
  <si>
    <t>26BUL - CM2R4</t>
  </si>
  <si>
    <t>B5S23094</t>
  </si>
  <si>
    <t>Sample 86</t>
  </si>
  <si>
    <t>B5S23095</t>
  </si>
  <si>
    <t>Sample 87</t>
  </si>
  <si>
    <t>B5S23096</t>
  </si>
  <si>
    <t>Sample 88</t>
  </si>
  <si>
    <t>B5S23103</t>
  </si>
  <si>
    <t>Sample 89</t>
  </si>
  <si>
    <t>27BUL - BR4</t>
  </si>
  <si>
    <t>B5S23104</t>
  </si>
  <si>
    <t>Sample 90</t>
  </si>
  <si>
    <t>B5S23105</t>
  </si>
  <si>
    <t>Sample 91</t>
  </si>
  <si>
    <t>B5S23106</t>
  </si>
  <si>
    <t>Sample 92</t>
  </si>
  <si>
    <t>B5S23107</t>
  </si>
  <si>
    <t>Sample 93</t>
  </si>
  <si>
    <t>28BUL - CM1R4</t>
  </si>
  <si>
    <t>B5S23108</t>
  </si>
  <si>
    <t>Sample 94</t>
  </si>
  <si>
    <t>B5S23109</t>
  </si>
  <si>
    <t>Sample 95</t>
  </si>
  <si>
    <t>B5S23110</t>
  </si>
  <si>
    <t>Sample 96</t>
  </si>
  <si>
    <t>B5S23173</t>
  </si>
  <si>
    <t>Sample 157</t>
  </si>
  <si>
    <t>-BUL - TestR1 - Test 1</t>
  </si>
  <si>
    <t>GRPK</t>
  </si>
  <si>
    <t>B5S23174</t>
  </si>
  <si>
    <t>Sample 158</t>
  </si>
  <si>
    <t>-BUL - TestR1 - Test 2</t>
  </si>
  <si>
    <t>35-40</t>
  </si>
  <si>
    <t>Organised data for Analysis (Bullaring-2023)</t>
  </si>
  <si>
    <t>Trtment No.</t>
  </si>
  <si>
    <t>Plant/m2</t>
  </si>
  <si>
    <t>NDVI (GS.14)</t>
  </si>
  <si>
    <t>NDVI (GS.30)</t>
  </si>
  <si>
    <t>Biomass at GS.30 (t/ha)</t>
  </si>
  <si>
    <t>End of season Biomass (t/ha)</t>
  </si>
  <si>
    <t>Control Lupins</t>
  </si>
  <si>
    <t>Lupin + Bednar</t>
  </si>
  <si>
    <t>Lupin + Clay</t>
  </si>
  <si>
    <t>Fran20 Serradella</t>
  </si>
  <si>
    <t>Crop sequence 1 (Vetch+Barley)</t>
  </si>
  <si>
    <t>Crop sequence 2 (Vetch + Oat)</t>
  </si>
  <si>
    <t>Crop sequence 3 (Vetch+Lupin)</t>
  </si>
  <si>
    <t>Soil samples were collected on 16th April 2024 from Bullaring trial site (Kelly and Allan's Farm) by Hassan from Murdoch and Tina, Kaitlyn and Sarah from Facey Group</t>
  </si>
  <si>
    <t>Lab Number</t>
  </si>
  <si>
    <t>Date Received</t>
  </si>
  <si>
    <t>Customer Sample ID</t>
  </si>
  <si>
    <t>2023 Treatments</t>
  </si>
  <si>
    <t>Sample Name 1</t>
  </si>
  <si>
    <t>Sample Name 2</t>
  </si>
  <si>
    <t>Sample Name 3</t>
  </si>
  <si>
    <t>Aluminium CaCl2</t>
  </si>
  <si>
    <t>2BZS24007</t>
  </si>
  <si>
    <t>24/05/2024</t>
  </si>
  <si>
    <t>Control (Lupin)</t>
  </si>
  <si>
    <t>Control (Oat)</t>
  </si>
  <si>
    <t>Plot 3</t>
  </si>
  <si>
    <t>Bullaring WA</t>
  </si>
  <si>
    <t>2BZS24008</t>
  </si>
  <si>
    <t>Plot 10</t>
  </si>
  <si>
    <t>2BZS24009</t>
  </si>
  <si>
    <t>Plot 18</t>
  </si>
  <si>
    <t>2BZS24010</t>
  </si>
  <si>
    <t>Plot 23</t>
  </si>
  <si>
    <t>2BZS24011</t>
  </si>
  <si>
    <t>Bednar (Lupin)</t>
  </si>
  <si>
    <t>Bednar (Oat)</t>
  </si>
  <si>
    <t>Plot 1</t>
  </si>
  <si>
    <t>2BZS24012</t>
  </si>
  <si>
    <t>Plot 14</t>
  </si>
  <si>
    <t>0.9.0</t>
  </si>
  <si>
    <t>2BZS24013</t>
  </si>
  <si>
    <t>Plot 19</t>
  </si>
  <si>
    <t>2BZS24014</t>
  </si>
  <si>
    <t>Plot 27</t>
  </si>
  <si>
    <t>2BZS24015</t>
  </si>
  <si>
    <t>Clay (Lupin)</t>
  </si>
  <si>
    <t>Clay (Oat)</t>
  </si>
  <si>
    <t>Plot 4</t>
  </si>
  <si>
    <t>2BZS24016</t>
  </si>
  <si>
    <t>Plot 11</t>
  </si>
  <si>
    <t>2BZS24017</t>
  </si>
  <si>
    <t>Plot 20</t>
  </si>
  <si>
    <t>10-15</t>
  </si>
  <si>
    <t>2BZS24018</t>
  </si>
  <si>
    <t>Plot 25</t>
  </si>
  <si>
    <t>2BZS24023</t>
  </si>
  <si>
    <t>Sequence 1 (Barley+Vetch)</t>
  </si>
  <si>
    <t>Sequence 1 (Lupin + Vetch)</t>
  </si>
  <si>
    <t>Plot 2</t>
  </si>
  <si>
    <t>2BZS24024</t>
  </si>
  <si>
    <t>Plot 9</t>
  </si>
  <si>
    <t>2BZS24025</t>
  </si>
  <si>
    <t>Plot 15</t>
  </si>
  <si>
    <t>2BZS24026</t>
  </si>
  <si>
    <t>Plot 28</t>
  </si>
  <si>
    <t>2BZS24027</t>
  </si>
  <si>
    <t>Sequence 2 (Oat+Vetch)</t>
  </si>
  <si>
    <t>Sequence 2 (Barley + Vetch)</t>
  </si>
  <si>
    <t>Plot 5</t>
  </si>
  <si>
    <t>2BZS24028</t>
  </si>
  <si>
    <t>Plot 12</t>
  </si>
  <si>
    <t>2BZS24029</t>
  </si>
  <si>
    <t>Plot 16</t>
  </si>
  <si>
    <t>2BZS24030</t>
  </si>
  <si>
    <t>Plot 26</t>
  </si>
  <si>
    <t>2BZS24031</t>
  </si>
  <si>
    <t>Sequence 3 (Lupin+Vetch)</t>
  </si>
  <si>
    <t>Sequence 3 (Oat + Vetch)</t>
  </si>
  <si>
    <t>Plot 6</t>
  </si>
  <si>
    <t>2BZS24032</t>
  </si>
  <si>
    <t>Plot 13</t>
  </si>
  <si>
    <t>2BZS24033</t>
  </si>
  <si>
    <t>Plot 17</t>
  </si>
  <si>
    <t>2BZS24034</t>
  </si>
  <si>
    <t>Plot 24</t>
  </si>
  <si>
    <t>2BZS24019</t>
  </si>
  <si>
    <t>Serradella</t>
  </si>
  <si>
    <t>Plot 7</t>
  </si>
  <si>
    <t>2BZS24020</t>
  </si>
  <si>
    <t>Plot 8</t>
  </si>
  <si>
    <t>2BZS24021</t>
  </si>
  <si>
    <t>Plot 21</t>
  </si>
  <si>
    <t>2BZS24022</t>
  </si>
  <si>
    <t>Plot 22</t>
  </si>
  <si>
    <t>Standard Errors</t>
  </si>
  <si>
    <t>2BZS24035</t>
  </si>
  <si>
    <t>2BZS24037</t>
  </si>
  <si>
    <t>BRWH</t>
  </si>
  <si>
    <t>2BZS24038</t>
  </si>
  <si>
    <t>2BZS24039</t>
  </si>
  <si>
    <t>2BZS24040</t>
  </si>
  <si>
    <t>2BZS24041</t>
  </si>
  <si>
    <t>2BZS24042</t>
  </si>
  <si>
    <t>2BZS24043</t>
  </si>
  <si>
    <t>2BZS24044</t>
  </si>
  <si>
    <t>2BZS24045</t>
  </si>
  <si>
    <t>2BZS24046</t>
  </si>
  <si>
    <t>2BZS24047</t>
  </si>
  <si>
    <t>2BZS24052</t>
  </si>
  <si>
    <t>2BZS24053</t>
  </si>
  <si>
    <t>2BZS24054</t>
  </si>
  <si>
    <t>2BZS24055</t>
  </si>
  <si>
    <t>2BZS24056</t>
  </si>
  <si>
    <t>2BZS24057</t>
  </si>
  <si>
    <t>2BZS24058</t>
  </si>
  <si>
    <t>2BZS24059</t>
  </si>
  <si>
    <t>2BZS24060</t>
  </si>
  <si>
    <t>2BZS24061</t>
  </si>
  <si>
    <t>2BZS24062</t>
  </si>
  <si>
    <t>2BZS24063</t>
  </si>
  <si>
    <t>2BZS24048</t>
  </si>
  <si>
    <t>2BZS24049</t>
  </si>
  <si>
    <t>2BZS24050</t>
  </si>
  <si>
    <t>2BZS24051</t>
  </si>
  <si>
    <t>Organised data for Analysis (Bullaring-2023) - Crop was seeded on 14-15 May 2024 and harvested on 15th November 2024</t>
  </si>
  <si>
    <t>Trtment no.</t>
  </si>
  <si>
    <t>No of plant/m2 at 4 WAS</t>
  </si>
  <si>
    <t>No of plant/m2 at 11 WAS</t>
  </si>
  <si>
    <t>Biomass g/m2 (13th Sept 2024)</t>
  </si>
  <si>
    <t>Biomass t/ha (13th Sept 2024)</t>
  </si>
  <si>
    <t>Vetch only Biomass g/m2 (13 sept)</t>
  </si>
  <si>
    <t>Vetch only Biomass t/ha (13 sept)</t>
  </si>
  <si>
    <t>Biomass (g/plant)</t>
  </si>
  <si>
    <t>Yield (t/ha)
(harvested 15th Nov 2024)</t>
  </si>
  <si>
    <t>Yield (g/m2)</t>
  </si>
  <si>
    <t>Yield (g/plant)</t>
  </si>
  <si>
    <t>Protein content (%)</t>
  </si>
  <si>
    <t>Control Oat</t>
  </si>
  <si>
    <t>Oat + Bednar</t>
  </si>
  <si>
    <t>Oat + Clay</t>
  </si>
  <si>
    <t>Crop sequence 1 (Vetch + Lupin)</t>
  </si>
  <si>
    <t>Crop sequence 2 (Vetch + Barley)</t>
  </si>
  <si>
    <t>Crop sequence 3 (Vetch + Oat)</t>
  </si>
  <si>
    <t>Bullaring trial design 2024</t>
  </si>
  <si>
    <t>Treament legend:</t>
  </si>
  <si>
    <t>CONTROL (Oat)</t>
  </si>
  <si>
    <t>Oat + BEDNAR</t>
  </si>
  <si>
    <t>Total number of Plots  = 28</t>
  </si>
  <si>
    <t>Oat + Clay amelioration</t>
  </si>
  <si>
    <t>Plot Length = 30 m</t>
  </si>
  <si>
    <t xml:space="preserve">Plot Width = 6.4 m </t>
  </si>
  <si>
    <t>CROP SEQUENCE 1 (Lupin + vetch)</t>
  </si>
  <si>
    <t>CROP SEQUENCE 2 (Barley + vetch)</t>
  </si>
  <si>
    <t>CROP SEQUENCE 3 (Oat + vetch)</t>
  </si>
  <si>
    <t>Fence line</t>
  </si>
  <si>
    <t>25 m</t>
  </si>
  <si>
    <t>Access farm road</t>
  </si>
  <si>
    <t>BLOCK D - REP. 4 - 44.8 m</t>
  </si>
  <si>
    <t>BLOCK  C - REP. 3 - 44.8 m</t>
  </si>
  <si>
    <t>BLOCK B - REP. 2 - 44.8 m</t>
  </si>
  <si>
    <t>BLOCK A - REP. 1 - 44.8 m</t>
  </si>
  <si>
    <t>OLD DAM</t>
  </si>
  <si>
    <t>6.4 m</t>
  </si>
  <si>
    <t>30 m</t>
  </si>
  <si>
    <t xml:space="preserve">Crop Sequence 1 </t>
  </si>
  <si>
    <t xml:space="preserve">Crop Sequence 2 </t>
  </si>
  <si>
    <t>Crop Sequence 3</t>
  </si>
  <si>
    <t>Control (Main crop)</t>
  </si>
  <si>
    <t>Clay amelioration (Main crop)</t>
  </si>
  <si>
    <t>Bednar (Main crop)</t>
  </si>
  <si>
    <t>Crop Sequence 2</t>
  </si>
  <si>
    <t>Crop Sequence 1</t>
  </si>
  <si>
    <t xml:space="preserve"> Clay amelioration (Main crop)</t>
  </si>
  <si>
    <t>Trt #</t>
  </si>
  <si>
    <t>Plot #</t>
  </si>
  <si>
    <t>179.2 m</t>
  </si>
  <si>
    <t>Please note that Sequence 1 was Oat+Vetch in 2022, Barley+Vetch in 2023 and Lupin+Vetch in 2024. Sequence 2 was Lupin+Vetch in 2022, Oat+Vetch in 2023 and Barley+Vetch in 2024. Sequence 3 was Barley+Vetch in 2022, Lupin+Vetch in 2023 and Oat+Vetch in 2024.</t>
  </si>
  <si>
    <t>Soil samples were collected on 19th February 2025 from Bullaring trial site (Kelly and Allan's Farm) by Hassan from Murdoch and Tina and Franco from Facey Group</t>
  </si>
  <si>
    <t>2024 Treatments</t>
  </si>
  <si>
    <t>Aqua Regia Total K</t>
  </si>
  <si>
    <t>Total Nitrogen</t>
  </si>
  <si>
    <t>Total Phosphorus</t>
  </si>
  <si>
    <t>Fine Fraction (oven-dried)</t>
  </si>
  <si>
    <t>Gravel Fraction</t>
  </si>
  <si>
    <t>Whole soil (oven-dried)</t>
  </si>
  <si>
    <t>Gravimetric Water Content</t>
  </si>
  <si>
    <t>Collected Soil Volume</t>
  </si>
  <si>
    <t>Bulk Density of collected soil</t>
  </si>
  <si>
    <t>Bulk Density converted</t>
  </si>
  <si>
    <t>Total Organic Carbon per Hectare</t>
  </si>
  <si>
    <t>g</t>
  </si>
  <si>
    <t>cm3</t>
  </si>
  <si>
    <t>g/cm3</t>
  </si>
  <si>
    <t>kg/ha</t>
  </si>
  <si>
    <t>t/ha</t>
  </si>
  <si>
    <t>2ADS25056</t>
  </si>
  <si>
    <t>GRBR</t>
  </si>
  <si>
    <t>2ADS25057</t>
  </si>
  <si>
    <t>2ADS25058</t>
  </si>
  <si>
    <t>2ADS25059</t>
  </si>
  <si>
    <t>2ADS25060</t>
  </si>
  <si>
    <t>2ADS25061</t>
  </si>
  <si>
    <t>2ADS25062</t>
  </si>
  <si>
    <t>2ADS25063</t>
  </si>
  <si>
    <t>2ADS25064</t>
  </si>
  <si>
    <t>2ADS25065</t>
  </si>
  <si>
    <t>2ADS25066</t>
  </si>
  <si>
    <t>2ADS25068</t>
  </si>
  <si>
    <t>2ADS25073</t>
  </si>
  <si>
    <t>Sequence 1</t>
  </si>
  <si>
    <t>2ADS25074</t>
  </si>
  <si>
    <t>2ADS25075</t>
  </si>
  <si>
    <t>2ADS25076</t>
  </si>
  <si>
    <t>2ADS25077</t>
  </si>
  <si>
    <t xml:space="preserve">Sequence 2 </t>
  </si>
  <si>
    <t>2ADS25078</t>
  </si>
  <si>
    <t>2ADS25079</t>
  </si>
  <si>
    <t>2ADS25080</t>
  </si>
  <si>
    <t>2ADS25081</t>
  </si>
  <si>
    <t>Sequence 3</t>
  </si>
  <si>
    <t>2ADS25082</t>
  </si>
  <si>
    <t>2ADS25083</t>
  </si>
  <si>
    <t>2ADS25084</t>
  </si>
  <si>
    <t>2ADS25069</t>
  </si>
  <si>
    <t>2ADS25070</t>
  </si>
  <si>
    <t>2ADS25071</t>
  </si>
  <si>
    <t>2ADS25072</t>
  </si>
  <si>
    <t>Treatments</t>
  </si>
  <si>
    <t>2ADS25085</t>
  </si>
  <si>
    <t>04/04/2025</t>
  </si>
  <si>
    <t>29</t>
  </si>
  <si>
    <t>2ADS25086</t>
  </si>
  <si>
    <t>30</t>
  </si>
  <si>
    <t>2ADS25087</t>
  </si>
  <si>
    <t>31</t>
  </si>
  <si>
    <t>2ADS25088</t>
  </si>
  <si>
    <t>32</t>
  </si>
  <si>
    <t>2ADS25089</t>
  </si>
  <si>
    <t>33</t>
  </si>
  <si>
    <t>2ADS25090</t>
  </si>
  <si>
    <t>34</t>
  </si>
  <si>
    <t>2ADS25091</t>
  </si>
  <si>
    <t>35</t>
  </si>
  <si>
    <t>2ADS25092</t>
  </si>
  <si>
    <t>36</t>
  </si>
  <si>
    <t>BRGR</t>
  </si>
  <si>
    <t>2ADS25093</t>
  </si>
  <si>
    <t>37</t>
  </si>
  <si>
    <t>2ADS25094</t>
  </si>
  <si>
    <t>38</t>
  </si>
  <si>
    <t>2ADS25095</t>
  </si>
  <si>
    <t>39</t>
  </si>
  <si>
    <t>2ADS25096</t>
  </si>
  <si>
    <t>40</t>
  </si>
  <si>
    <t>2ADS25107</t>
  </si>
  <si>
    <t>45</t>
  </si>
  <si>
    <t>2ADS25108</t>
  </si>
  <si>
    <t>46</t>
  </si>
  <si>
    <t>2ADS25109</t>
  </si>
  <si>
    <t>47</t>
  </si>
  <si>
    <t>2ADS25110</t>
  </si>
  <si>
    <t>48</t>
  </si>
  <si>
    <t>2ADS25111</t>
  </si>
  <si>
    <t>49</t>
  </si>
  <si>
    <t>2ADS25112</t>
  </si>
  <si>
    <t>50</t>
  </si>
  <si>
    <t>2ADS25113</t>
  </si>
  <si>
    <t>51</t>
  </si>
  <si>
    <t>2ADS25114</t>
  </si>
  <si>
    <t>52</t>
  </si>
  <si>
    <t>2ADS25115</t>
  </si>
  <si>
    <t>53</t>
  </si>
  <si>
    <t>2ADS25116</t>
  </si>
  <si>
    <t>54</t>
  </si>
  <si>
    <t>2ADS25117</t>
  </si>
  <si>
    <t>55</t>
  </si>
  <si>
    <t>2ADS25118</t>
  </si>
  <si>
    <t>56</t>
  </si>
  <si>
    <t>2ADS25103</t>
  </si>
  <si>
    <t>41</t>
  </si>
  <si>
    <t>2ADS25104</t>
  </si>
  <si>
    <t>42</t>
  </si>
  <si>
    <t>2ADS25105</t>
  </si>
  <si>
    <t>43</t>
  </si>
  <si>
    <t>2ADS25106</t>
  </si>
  <si>
    <t>44</t>
  </si>
  <si>
    <t>2AOS25081</t>
  </si>
  <si>
    <t>08/04/2025</t>
  </si>
  <si>
    <t>57</t>
  </si>
  <si>
    <t>2AOS25082</t>
  </si>
  <si>
    <t>58</t>
  </si>
  <si>
    <t>2AOS25083</t>
  </si>
  <si>
    <t>59</t>
  </si>
  <si>
    <t>2AOS25084</t>
  </si>
  <si>
    <t>60</t>
  </si>
  <si>
    <t>2AOS25085</t>
  </si>
  <si>
    <t>61</t>
  </si>
  <si>
    <t>2AOS25086</t>
  </si>
  <si>
    <t>62</t>
  </si>
  <si>
    <t>2AOS25087</t>
  </si>
  <si>
    <t>63</t>
  </si>
  <si>
    <t>2AOS25088</t>
  </si>
  <si>
    <t>64</t>
  </si>
  <si>
    <t>2AOS25089</t>
  </si>
  <si>
    <t>65</t>
  </si>
  <si>
    <t>2AOS25090</t>
  </si>
  <si>
    <t>66</t>
  </si>
  <si>
    <t>2AOS25091</t>
  </si>
  <si>
    <t>67</t>
  </si>
  <si>
    <t>2AOS25092</t>
  </si>
  <si>
    <t>68</t>
  </si>
  <si>
    <t>2AVS25111</t>
  </si>
  <si>
    <t>2AOS25103</t>
  </si>
  <si>
    <t>74</t>
  </si>
  <si>
    <t>2AOS25104</t>
  </si>
  <si>
    <t>75</t>
  </si>
  <si>
    <t>2AOS25105</t>
  </si>
  <si>
    <t>76</t>
  </si>
  <si>
    <t>2AOS25106</t>
  </si>
  <si>
    <t>77</t>
  </si>
  <si>
    <t>2AOS25107</t>
  </si>
  <si>
    <t>78</t>
  </si>
  <si>
    <t>2AOS25108</t>
  </si>
  <si>
    <t>79</t>
  </si>
  <si>
    <t>2AOS25109</t>
  </si>
  <si>
    <t>80</t>
  </si>
  <si>
    <t>2AOS25110</t>
  </si>
  <si>
    <t>81</t>
  </si>
  <si>
    <t>2AOS25111</t>
  </si>
  <si>
    <t>82</t>
  </si>
  <si>
    <t>2AOS25112</t>
  </si>
  <si>
    <t>83</t>
  </si>
  <si>
    <t>2AOS25113</t>
  </si>
  <si>
    <t>84</t>
  </si>
  <si>
    <t>2AOS25093</t>
  </si>
  <si>
    <t>69</t>
  </si>
  <si>
    <t>2AOS25094</t>
  </si>
  <si>
    <t>70</t>
  </si>
  <si>
    <t>2AOS25095</t>
  </si>
  <si>
    <t>71</t>
  </si>
  <si>
    <t>2AOS25096</t>
  </si>
  <si>
    <t>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</si>
</sst>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10C09]d/mm/yyyy"/>
    <numFmt numFmtId="165" formatCode="0.0"/>
    <numFmt numFmtId="166" formatCode="0.000"/>
  </numFmts>
  <fonts count="2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6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22"/>
      <name val="Calibri"/>
      <family val="2"/>
      <scheme val="minor"/>
    </font>
    <font>
      <sz val="20"/>
      <name val="Calibri"/>
      <family val="2"/>
      <scheme val="minor"/>
    </font>
    <font>
      <sz val="16"/>
      <color theme="1"/>
      <name val="Calibri"/>
      <family val="2"/>
      <scheme val="minor"/>
    </font>
    <font>
      <sz val="28"/>
      <color theme="1"/>
      <name val="Times New Roman"/>
      <family val="1"/>
    </font>
    <font>
      <sz val="28"/>
      <color theme="1"/>
      <name val="Calibri"/>
      <family val="2"/>
      <scheme val="minor"/>
    </font>
    <font>
      <b/>
      <sz val="28"/>
      <color theme="1"/>
      <name val="Times New Roman"/>
      <family val="1"/>
    </font>
    <font>
      <b/>
      <sz val="28"/>
      <color theme="1"/>
      <name val="Calibri"/>
      <family val="2"/>
      <scheme val="minor"/>
    </font>
    <font>
      <b/>
      <sz val="28"/>
      <color rgb="FF0070C0"/>
      <name val="Calibri"/>
      <family val="2"/>
      <scheme val="minor"/>
    </font>
    <font>
      <sz val="16"/>
      <color theme="1"/>
      <name val="Times New Roman"/>
      <family val="1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/>
        <bgColor indexed="64"/>
      </patternFill>
    </fill>
  </fills>
  <borders count="4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9"/>
      </right>
      <top style="thin">
        <color indexed="64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64"/>
      </top>
      <bottom style="thin">
        <color indexed="9"/>
      </bottom>
      <diagonal/>
    </border>
    <border>
      <left/>
      <right style="thin">
        <color indexed="9"/>
      </right>
      <top/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DashDot">
        <color auto="1"/>
      </bottom>
      <diagonal/>
    </border>
    <border>
      <left/>
      <right style="thin">
        <color indexed="64"/>
      </right>
      <top style="mediumDashDot">
        <color auto="1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theme="2" tint="-0.499984740745262"/>
      </right>
      <top style="thin">
        <color indexed="64"/>
      </top>
      <bottom style="thin">
        <color indexed="64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indexed="64"/>
      </top>
      <bottom style="thin">
        <color indexed="64"/>
      </bottom>
      <diagonal/>
    </border>
    <border>
      <left style="thin">
        <color theme="2" tint="-0.499984740745262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theme="2" tint="-0.499984740745262"/>
      </right>
      <top style="thin">
        <color indexed="64"/>
      </top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indexed="64"/>
      </top>
      <bottom/>
      <diagonal/>
    </border>
    <border>
      <left style="thin">
        <color theme="2" tint="-0.499984740745262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theme="2" tint="-0.499984740745262"/>
      </right>
      <top/>
      <bottom/>
      <diagonal/>
    </border>
    <border>
      <left style="thin">
        <color theme="2" tint="-0.499984740745262"/>
      </left>
      <right style="thin">
        <color theme="2" tint="-0.499984740745262"/>
      </right>
      <top/>
      <bottom/>
      <diagonal/>
    </border>
    <border>
      <left style="thin">
        <color theme="2" tint="-0.499984740745262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theme="2" tint="-0.499984740745262"/>
      </right>
      <top/>
      <bottom style="thin">
        <color indexed="64"/>
      </bottom>
      <diagonal/>
    </border>
    <border>
      <left style="thin">
        <color theme="2" tint="-0.499984740745262"/>
      </left>
      <right style="thin">
        <color theme="2" tint="-0.499984740745262"/>
      </right>
      <top/>
      <bottom style="thin">
        <color indexed="64"/>
      </bottom>
      <diagonal/>
    </border>
    <border>
      <left style="thin">
        <color theme="2" tint="-0.499984740745262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theme="2" tint="-0.499984740745262"/>
      </right>
      <top style="thin">
        <color indexed="64"/>
      </top>
      <bottom style="medium">
        <color indexed="64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indexed="64"/>
      </top>
      <bottom style="medium">
        <color indexed="64"/>
      </bottom>
      <diagonal/>
    </border>
    <border>
      <left style="thin">
        <color theme="2" tint="-0.499984740745262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theme="1"/>
      </top>
      <bottom style="thin">
        <color indexed="64"/>
      </bottom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/>
      <bottom style="thin">
        <color indexed="64"/>
      </bottom>
      <diagonal/>
    </border>
    <border>
      <left/>
      <right style="thin">
        <color theme="1"/>
      </right>
      <top style="thin">
        <color auto="1"/>
      </top>
      <bottom/>
      <diagonal/>
    </border>
  </borders>
  <cellStyleXfs count="2">
    <xf numFmtId="0" fontId="0" fillId="0" borderId="0"/>
    <xf numFmtId="0" fontId="2" fillId="0" borderId="0"/>
  </cellStyleXfs>
  <cellXfs count="238">
    <xf numFmtId="0" fontId="0" fillId="0" borderId="0" xfId="0"/>
    <xf numFmtId="0" fontId="2" fillId="0" borderId="0" xfId="1" applyAlignment="1">
      <alignment horizontal="center" vertical="center"/>
    </xf>
    <xf numFmtId="0" fontId="3" fillId="0" borderId="0" xfId="1" applyFont="1" applyAlignment="1" applyProtection="1">
      <alignment horizontal="center" vertical="center" wrapText="1" readingOrder="1"/>
      <protection locked="0"/>
    </xf>
    <xf numFmtId="0" fontId="2" fillId="0" borderId="1" xfId="1" applyBorder="1" applyAlignment="1">
      <alignment horizontal="center" vertical="center"/>
    </xf>
    <xf numFmtId="0" fontId="5" fillId="2" borderId="3" xfId="1" applyFont="1" applyFill="1" applyBorder="1" applyAlignment="1">
      <alignment horizontal="center" vertical="center" wrapText="1"/>
    </xf>
    <xf numFmtId="0" fontId="3" fillId="2" borderId="4" xfId="1" applyFont="1" applyFill="1" applyBorder="1" applyAlignment="1" applyProtection="1">
      <alignment horizontal="center" vertical="center" wrapText="1" readingOrder="1"/>
      <protection locked="0"/>
    </xf>
    <xf numFmtId="0" fontId="2" fillId="0" borderId="3" xfId="1" applyBorder="1" applyAlignment="1">
      <alignment horizontal="center" vertical="center"/>
    </xf>
    <xf numFmtId="0" fontId="3" fillId="0" borderId="5" xfId="1" applyFont="1" applyBorder="1" applyAlignment="1" applyProtection="1">
      <alignment horizontal="center" vertical="center" wrapText="1" readingOrder="1"/>
      <protection locked="0"/>
    </xf>
    <xf numFmtId="0" fontId="2" fillId="2" borderId="6" xfId="1" applyFill="1" applyBorder="1" applyAlignment="1">
      <alignment horizontal="center" vertical="center"/>
    </xf>
    <xf numFmtId="0" fontId="3" fillId="2" borderId="7" xfId="1" applyFont="1" applyFill="1" applyBorder="1" applyAlignment="1" applyProtection="1">
      <alignment horizontal="center" vertical="center" wrapText="1" readingOrder="1"/>
      <protection locked="0"/>
    </xf>
    <xf numFmtId="0" fontId="3" fillId="0" borderId="7" xfId="1" applyFont="1" applyBorder="1" applyAlignment="1" applyProtection="1">
      <alignment horizontal="center" vertical="center" wrapText="1" readingOrder="1"/>
      <protection locked="0"/>
    </xf>
    <xf numFmtId="0" fontId="2" fillId="2" borderId="0" xfId="1" applyFill="1" applyAlignment="1">
      <alignment horizontal="center" vertical="center"/>
    </xf>
    <xf numFmtId="0" fontId="4" fillId="2" borderId="0" xfId="1" applyFont="1" applyFill="1" applyAlignment="1" applyProtection="1">
      <alignment horizontal="center" vertical="center" wrapText="1" readingOrder="1"/>
      <protection locked="0"/>
    </xf>
    <xf numFmtId="0" fontId="2" fillId="2" borderId="1" xfId="1" applyFill="1" applyBorder="1" applyAlignment="1">
      <alignment horizontal="center" vertical="center"/>
    </xf>
    <xf numFmtId="0" fontId="4" fillId="2" borderId="1" xfId="1" applyFont="1" applyFill="1" applyBorder="1" applyAlignment="1" applyProtection="1">
      <alignment horizontal="center" vertical="center" wrapText="1" readingOrder="1"/>
      <protection locked="0"/>
    </xf>
    <xf numFmtId="0" fontId="2" fillId="3" borderId="0" xfId="1" applyFill="1" applyAlignment="1">
      <alignment horizontal="center" vertical="center"/>
    </xf>
    <xf numFmtId="0" fontId="4" fillId="3" borderId="0" xfId="1" applyFont="1" applyFill="1" applyAlignment="1" applyProtection="1">
      <alignment horizontal="center" vertical="center" wrapText="1" readingOrder="1"/>
      <protection locked="0"/>
    </xf>
    <xf numFmtId="0" fontId="2" fillId="3" borderId="1" xfId="1" applyFill="1" applyBorder="1" applyAlignment="1">
      <alignment horizontal="center" vertical="center"/>
    </xf>
    <xf numFmtId="0" fontId="4" fillId="3" borderId="1" xfId="1" applyFont="1" applyFill="1" applyBorder="1" applyAlignment="1" applyProtection="1">
      <alignment horizontal="center" vertical="center" wrapText="1" readingOrder="1"/>
      <protection locked="0"/>
    </xf>
    <xf numFmtId="0" fontId="2" fillId="4" borderId="0" xfId="1" applyFill="1" applyAlignment="1">
      <alignment horizontal="center" vertical="center"/>
    </xf>
    <xf numFmtId="0" fontId="4" fillId="4" borderId="0" xfId="1" applyFont="1" applyFill="1" applyAlignment="1" applyProtection="1">
      <alignment horizontal="center" vertical="center" wrapText="1" readingOrder="1"/>
      <protection locked="0"/>
    </xf>
    <xf numFmtId="0" fontId="2" fillId="4" borderId="1" xfId="1" applyFill="1" applyBorder="1" applyAlignment="1">
      <alignment horizontal="center" vertical="center"/>
    </xf>
    <xf numFmtId="0" fontId="4" fillId="4" borderId="1" xfId="1" applyFont="1" applyFill="1" applyBorder="1" applyAlignment="1" applyProtection="1">
      <alignment horizontal="center" vertical="center" wrapText="1" readingOrder="1"/>
      <protection locked="0"/>
    </xf>
    <xf numFmtId="0" fontId="2" fillId="5" borderId="0" xfId="1" applyFill="1" applyAlignment="1">
      <alignment horizontal="center" vertical="center"/>
    </xf>
    <xf numFmtId="0" fontId="4" fillId="5" borderId="0" xfId="1" applyFont="1" applyFill="1" applyAlignment="1" applyProtection="1">
      <alignment horizontal="center" vertical="center" wrapText="1" readingOrder="1"/>
      <protection locked="0"/>
    </xf>
    <xf numFmtId="0" fontId="2" fillId="5" borderId="1" xfId="1" applyFill="1" applyBorder="1" applyAlignment="1">
      <alignment horizontal="center" vertical="center"/>
    </xf>
    <xf numFmtId="0" fontId="4" fillId="5" borderId="1" xfId="1" applyFont="1" applyFill="1" applyBorder="1" applyAlignment="1" applyProtection="1">
      <alignment horizontal="center" vertical="center" wrapText="1" readingOrder="1"/>
      <protection locked="0"/>
    </xf>
    <xf numFmtId="0" fontId="2" fillId="6" borderId="0" xfId="1" applyFill="1" applyAlignment="1">
      <alignment horizontal="center" vertical="center"/>
    </xf>
    <xf numFmtId="0" fontId="4" fillId="6" borderId="0" xfId="1" applyFont="1" applyFill="1" applyAlignment="1" applyProtection="1">
      <alignment horizontal="center" vertical="center" wrapText="1" readingOrder="1"/>
      <protection locked="0"/>
    </xf>
    <xf numFmtId="0" fontId="2" fillId="6" borderId="1" xfId="1" applyFill="1" applyBorder="1" applyAlignment="1">
      <alignment horizontal="center" vertical="center"/>
    </xf>
    <xf numFmtId="0" fontId="4" fillId="6" borderId="1" xfId="1" applyFont="1" applyFill="1" applyBorder="1" applyAlignment="1" applyProtection="1">
      <alignment horizontal="center" vertical="center" wrapText="1" readingOrder="1"/>
      <protection locked="0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7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0" fontId="0" fillId="7" borderId="3" xfId="0" applyFill="1" applyBorder="1" applyAlignment="1">
      <alignment horizontal="center" vertical="center"/>
    </xf>
    <xf numFmtId="0" fontId="0" fillId="7" borderId="0" xfId="0" applyFill="1" applyAlignment="1">
      <alignment horizontal="center" vertical="center"/>
    </xf>
    <xf numFmtId="2" fontId="0" fillId="7" borderId="0" xfId="0" applyNumberFormat="1" applyFill="1" applyAlignment="1">
      <alignment horizontal="center" vertical="center"/>
    </xf>
    <xf numFmtId="2" fontId="0" fillId="7" borderId="3" xfId="0" applyNumberForma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2" fontId="0" fillId="7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2" fillId="0" borderId="0" xfId="1"/>
    <xf numFmtId="0" fontId="3" fillId="0" borderId="0" xfId="1" applyFont="1" applyAlignment="1" applyProtection="1">
      <alignment horizontal="right" vertical="top" wrapText="1" readingOrder="1"/>
      <protection locked="0"/>
    </xf>
    <xf numFmtId="0" fontId="3" fillId="0" borderId="8" xfId="1" applyFont="1" applyBorder="1" applyAlignment="1" applyProtection="1">
      <alignment horizontal="center" vertical="center" wrapText="1" readingOrder="1"/>
      <protection locked="0"/>
    </xf>
    <xf numFmtId="0" fontId="3" fillId="0" borderId="12" xfId="1" applyFont="1" applyBorder="1" applyAlignment="1" applyProtection="1">
      <alignment horizontal="center" vertical="center" wrapText="1" readingOrder="1"/>
      <protection locked="0"/>
    </xf>
    <xf numFmtId="0" fontId="4" fillId="0" borderId="8" xfId="1" applyFont="1" applyBorder="1" applyAlignment="1" applyProtection="1">
      <alignment horizontal="center" vertical="center" wrapText="1" readingOrder="1"/>
      <protection locked="0"/>
    </xf>
    <xf numFmtId="0" fontId="2" fillId="0" borderId="14" xfId="1" applyBorder="1" applyAlignment="1">
      <alignment horizontal="center" vertical="center"/>
    </xf>
    <xf numFmtId="0" fontId="4" fillId="0" borderId="13" xfId="1" applyFont="1" applyBorder="1" applyAlignment="1" applyProtection="1">
      <alignment horizontal="center" vertical="center" wrapText="1" readingOrder="1"/>
      <protection locked="0"/>
    </xf>
    <xf numFmtId="0" fontId="4" fillId="7" borderId="8" xfId="1" applyFont="1" applyFill="1" applyBorder="1" applyAlignment="1" applyProtection="1">
      <alignment horizontal="center" vertical="center" wrapText="1" readingOrder="1"/>
      <protection locked="0"/>
    </xf>
    <xf numFmtId="0" fontId="1" fillId="0" borderId="1" xfId="0" applyFont="1" applyBorder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2" fontId="0" fillId="0" borderId="0" xfId="0" applyNumberFormat="1"/>
    <xf numFmtId="0" fontId="0" fillId="2" borderId="0" xfId="0" applyFill="1"/>
    <xf numFmtId="0" fontId="9" fillId="2" borderId="2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65" fontId="0" fillId="0" borderId="3" xfId="0" applyNumberFormat="1" applyBorder="1" applyAlignment="1">
      <alignment horizontal="center" vertical="center"/>
    </xf>
    <xf numFmtId="2" fontId="0" fillId="0" borderId="3" xfId="0" applyNumberFormat="1" applyBorder="1"/>
    <xf numFmtId="2" fontId="0" fillId="0" borderId="1" xfId="0" applyNumberFormat="1" applyBorder="1"/>
    <xf numFmtId="0" fontId="11" fillId="0" borderId="0" xfId="0" applyFont="1" applyAlignment="1">
      <alignment vertical="center"/>
    </xf>
    <xf numFmtId="0" fontId="12" fillId="2" borderId="0" xfId="0" applyFont="1" applyFill="1"/>
    <xf numFmtId="0" fontId="13" fillId="2" borderId="0" xfId="0" applyFont="1" applyFill="1"/>
    <xf numFmtId="0" fontId="13" fillId="0" borderId="0" xfId="0" applyFont="1"/>
    <xf numFmtId="0" fontId="14" fillId="2" borderId="0" xfId="0" applyFont="1" applyFill="1"/>
    <xf numFmtId="0" fontId="15" fillId="2" borderId="1" xfId="0" applyFont="1" applyFill="1" applyBorder="1" applyAlignment="1">
      <alignment vertical="center"/>
    </xf>
    <xf numFmtId="0" fontId="16" fillId="2" borderId="0" xfId="0" applyFont="1" applyFill="1"/>
    <xf numFmtId="0" fontId="15" fillId="2" borderId="0" xfId="0" applyFont="1" applyFill="1"/>
    <xf numFmtId="0" fontId="11" fillId="2" borderId="0" xfId="0" applyFont="1" applyFill="1" applyAlignment="1">
      <alignment vertical="center"/>
    </xf>
    <xf numFmtId="0" fontId="18" fillId="2" borderId="0" xfId="0" applyFont="1" applyFill="1"/>
    <xf numFmtId="0" fontId="17" fillId="2" borderId="0" xfId="0" applyFont="1" applyFill="1"/>
    <xf numFmtId="0" fontId="19" fillId="2" borderId="0" xfId="0" applyFont="1" applyFill="1"/>
    <xf numFmtId="0" fontId="0" fillId="2" borderId="15" xfId="0" applyFill="1" applyBorder="1"/>
    <xf numFmtId="0" fontId="15" fillId="2" borderId="15" xfId="0" applyFont="1" applyFill="1" applyBorder="1"/>
    <xf numFmtId="0" fontId="19" fillId="2" borderId="15" xfId="0" applyFont="1" applyFill="1" applyBorder="1"/>
    <xf numFmtId="0" fontId="21" fillId="14" borderId="0" xfId="0" applyFont="1" applyFill="1"/>
    <xf numFmtId="0" fontId="21" fillId="14" borderId="16" xfId="0" applyFont="1" applyFill="1" applyBorder="1"/>
    <xf numFmtId="0" fontId="19" fillId="14" borderId="0" xfId="0" applyFont="1" applyFill="1"/>
    <xf numFmtId="0" fontId="21" fillId="14" borderId="0" xfId="0" applyFont="1" applyFill="1" applyAlignment="1">
      <alignment vertical="center"/>
    </xf>
    <xf numFmtId="0" fontId="21" fillId="14" borderId="0" xfId="0" applyFont="1" applyFill="1" applyAlignment="1">
      <alignment horizontal="center"/>
    </xf>
    <xf numFmtId="0" fontId="21" fillId="14" borderId="17" xfId="0" applyFont="1" applyFill="1" applyBorder="1"/>
    <xf numFmtId="0" fontId="19" fillId="14" borderId="0" xfId="0" applyFont="1" applyFill="1" applyAlignment="1">
      <alignment vertical="center"/>
    </xf>
    <xf numFmtId="0" fontId="21" fillId="2" borderId="0" xfId="0" applyFont="1" applyFill="1" applyAlignment="1">
      <alignment horizontal="center" vertical="center"/>
    </xf>
    <xf numFmtId="0" fontId="21" fillId="2" borderId="0" xfId="0" applyFont="1" applyFill="1"/>
    <xf numFmtId="0" fontId="24" fillId="2" borderId="0" xfId="0" applyFont="1" applyFill="1" applyAlignment="1">
      <alignment horizontal="center" vertical="center"/>
    </xf>
    <xf numFmtId="0" fontId="23" fillId="2" borderId="0" xfId="0" applyFont="1" applyFill="1" applyAlignment="1">
      <alignment vertical="center"/>
    </xf>
    <xf numFmtId="0" fontId="12" fillId="2" borderId="0" xfId="0" applyFont="1" applyFill="1" applyAlignment="1">
      <alignment vertical="center"/>
    </xf>
    <xf numFmtId="0" fontId="0" fillId="2" borderId="0" xfId="0" applyFill="1" applyAlignment="1">
      <alignment horizontal="center" vertical="center"/>
    </xf>
    <xf numFmtId="0" fontId="8" fillId="7" borderId="1" xfId="0" applyFont="1" applyFill="1" applyBorder="1" applyAlignment="1">
      <alignment vertical="center"/>
    </xf>
    <xf numFmtId="0" fontId="9" fillId="2" borderId="39" xfId="0" applyFont="1" applyFill="1" applyBorder="1" applyAlignment="1">
      <alignment horizontal="center" vertical="center"/>
    </xf>
    <xf numFmtId="0" fontId="9" fillId="2" borderId="39" xfId="0" applyFont="1" applyFill="1" applyBorder="1" applyAlignment="1">
      <alignment horizontal="center" vertical="center" wrapText="1"/>
    </xf>
    <xf numFmtId="0" fontId="3" fillId="2" borderId="40" xfId="1" applyFont="1" applyFill="1" applyBorder="1" applyAlignment="1" applyProtection="1">
      <alignment horizontal="center" vertical="center" wrapText="1" readingOrder="1"/>
      <protection locked="0"/>
    </xf>
    <xf numFmtId="0" fontId="1" fillId="2" borderId="39" xfId="0" applyFont="1" applyFill="1" applyBorder="1" applyAlignment="1">
      <alignment horizontal="center" vertical="center" wrapText="1"/>
    </xf>
    <xf numFmtId="0" fontId="0" fillId="2" borderId="39" xfId="0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3" fillId="2" borderId="0" xfId="1" applyFont="1" applyFill="1" applyAlignment="1" applyProtection="1">
      <alignment horizontal="center" vertical="center" wrapText="1" readingOrder="1"/>
      <protection locked="0"/>
    </xf>
    <xf numFmtId="0" fontId="1" fillId="2" borderId="39" xfId="0" applyFont="1" applyFill="1" applyBorder="1" applyAlignment="1">
      <alignment horizontal="center" vertical="center"/>
    </xf>
    <xf numFmtId="2" fontId="4" fillId="2" borderId="3" xfId="1" applyNumberFormat="1" applyFont="1" applyFill="1" applyBorder="1" applyAlignment="1" applyProtection="1">
      <alignment horizontal="center" vertical="center" wrapText="1" readingOrder="1"/>
      <protection locked="0"/>
    </xf>
    <xf numFmtId="0" fontId="4" fillId="2" borderId="41" xfId="1" applyFont="1" applyFill="1" applyBorder="1" applyAlignment="1" applyProtection="1">
      <alignment horizontal="center" vertical="center" wrapText="1" readingOrder="1"/>
      <protection locked="0"/>
    </xf>
    <xf numFmtId="2" fontId="4" fillId="2" borderId="41" xfId="1" applyNumberFormat="1" applyFont="1" applyFill="1" applyBorder="1" applyAlignment="1" applyProtection="1">
      <alignment horizontal="center" vertical="center" wrapText="1" readingOrder="1"/>
      <protection locked="0"/>
    </xf>
    <xf numFmtId="2" fontId="0" fillId="2" borderId="0" xfId="0" applyNumberFormat="1" applyFill="1" applyAlignment="1">
      <alignment horizontal="center" vertical="center"/>
    </xf>
    <xf numFmtId="165" fontId="0" fillId="2" borderId="0" xfId="0" applyNumberFormat="1" applyFill="1" applyAlignment="1">
      <alignment horizontal="center" vertical="center"/>
    </xf>
    <xf numFmtId="2" fontId="4" fillId="2" borderId="0" xfId="1" applyNumberFormat="1" applyFont="1" applyFill="1" applyAlignment="1" applyProtection="1">
      <alignment horizontal="center" vertical="center" wrapText="1" readingOrder="1"/>
      <protection locked="0"/>
    </xf>
    <xf numFmtId="2" fontId="0" fillId="2" borderId="0" xfId="0" applyNumberFormat="1" applyFill="1"/>
    <xf numFmtId="2" fontId="4" fillId="2" borderId="1" xfId="1" applyNumberFormat="1" applyFont="1" applyFill="1" applyBorder="1" applyAlignment="1" applyProtection="1">
      <alignment horizontal="center" vertical="center" wrapText="1" readingOrder="1"/>
      <protection locked="0"/>
    </xf>
    <xf numFmtId="2" fontId="0" fillId="2" borderId="1" xfId="0" applyNumberFormat="1" applyFill="1" applyBorder="1" applyAlignment="1">
      <alignment horizontal="center" vertical="center"/>
    </xf>
    <xf numFmtId="165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4" fillId="2" borderId="3" xfId="1" applyFont="1" applyFill="1" applyBorder="1" applyAlignment="1" applyProtection="1">
      <alignment horizontal="center" vertical="center" wrapText="1" readingOrder="1"/>
      <protection locked="0"/>
    </xf>
    <xf numFmtId="2" fontId="0" fillId="2" borderId="3" xfId="0" applyNumberFormat="1" applyFill="1" applyBorder="1" applyAlignment="1">
      <alignment horizontal="center" vertical="center"/>
    </xf>
    <xf numFmtId="165" fontId="0" fillId="2" borderId="3" xfId="0" applyNumberFormat="1" applyFill="1" applyBorder="1" applyAlignment="1">
      <alignment horizontal="center" vertical="center"/>
    </xf>
    <xf numFmtId="0" fontId="0" fillId="2" borderId="3" xfId="0" applyFill="1" applyBorder="1"/>
    <xf numFmtId="0" fontId="0" fillId="2" borderId="1" xfId="0" applyFill="1" applyBorder="1"/>
    <xf numFmtId="14" fontId="10" fillId="2" borderId="0" xfId="0" applyNumberFormat="1" applyFont="1" applyFill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0" fontId="3" fillId="2" borderId="42" xfId="1" applyFont="1" applyFill="1" applyBorder="1" applyAlignment="1" applyProtection="1">
      <alignment horizontal="center" vertical="center" wrapText="1" readingOrder="1"/>
      <protection locked="0"/>
    </xf>
    <xf numFmtId="0" fontId="3" fillId="2" borderId="43" xfId="1" applyFont="1" applyFill="1" applyBorder="1" applyAlignment="1" applyProtection="1">
      <alignment horizontal="center" vertical="center" wrapText="1" readingOrder="1"/>
      <protection locked="0"/>
    </xf>
    <xf numFmtId="49" fontId="10" fillId="2" borderId="3" xfId="0" applyNumberFormat="1" applyFont="1" applyFill="1" applyBorder="1" applyAlignment="1">
      <alignment horizontal="center" vertical="center"/>
    </xf>
    <xf numFmtId="2" fontId="4" fillId="2" borderId="44" xfId="1" applyNumberFormat="1" applyFont="1" applyFill="1" applyBorder="1" applyAlignment="1" applyProtection="1">
      <alignment horizontal="center" vertical="center" wrapText="1" readingOrder="1"/>
      <protection locked="0"/>
    </xf>
    <xf numFmtId="49" fontId="10" fillId="2" borderId="0" xfId="0" applyNumberFormat="1" applyFont="1" applyFill="1" applyAlignment="1">
      <alignment horizontal="center" vertical="center"/>
    </xf>
    <xf numFmtId="2" fontId="4" fillId="2" borderId="43" xfId="1" applyNumberFormat="1" applyFont="1" applyFill="1" applyBorder="1" applyAlignment="1" applyProtection="1">
      <alignment horizontal="center" vertical="center" wrapText="1" readingOrder="1"/>
      <protection locked="0"/>
    </xf>
    <xf numFmtId="49" fontId="10" fillId="2" borderId="1" xfId="0" applyNumberFormat="1" applyFont="1" applyFill="1" applyBorder="1" applyAlignment="1">
      <alignment horizontal="center" vertical="center"/>
    </xf>
    <xf numFmtId="2" fontId="4" fillId="2" borderId="45" xfId="1" applyNumberFormat="1" applyFont="1" applyFill="1" applyBorder="1" applyAlignment="1" applyProtection="1">
      <alignment horizontal="center" vertical="center" wrapText="1" readingOrder="1"/>
      <protection locked="0"/>
    </xf>
    <xf numFmtId="2" fontId="0" fillId="2" borderId="1" xfId="0" applyNumberFormat="1" applyFill="1" applyBorder="1"/>
    <xf numFmtId="2" fontId="4" fillId="2" borderId="46" xfId="1" applyNumberFormat="1" applyFont="1" applyFill="1" applyBorder="1" applyAlignment="1" applyProtection="1">
      <alignment horizontal="center" vertical="center" wrapText="1" readingOrder="1"/>
      <protection locked="0"/>
    </xf>
    <xf numFmtId="2" fontId="0" fillId="2" borderId="3" xfId="0" applyNumberFormat="1" applyFill="1" applyBorder="1"/>
    <xf numFmtId="0" fontId="24" fillId="2" borderId="37" xfId="0" applyFont="1" applyFill="1" applyBorder="1" applyAlignment="1">
      <alignment horizontal="center" vertical="center"/>
    </xf>
    <xf numFmtId="0" fontId="24" fillId="2" borderId="38" xfId="0" applyFont="1" applyFill="1" applyBorder="1" applyAlignment="1">
      <alignment horizontal="center" vertical="center"/>
    </xf>
    <xf numFmtId="0" fontId="23" fillId="2" borderId="0" xfId="0" applyFont="1" applyFill="1" applyAlignment="1">
      <alignment horizontal="center" vertical="center"/>
    </xf>
    <xf numFmtId="0" fontId="25" fillId="7" borderId="0" xfId="0" applyFont="1" applyFill="1" applyAlignment="1">
      <alignment horizontal="center" vertical="center" wrapText="1"/>
    </xf>
    <xf numFmtId="0" fontId="24" fillId="2" borderId="36" xfId="0" applyFont="1" applyFill="1" applyBorder="1" applyAlignment="1">
      <alignment horizontal="center" vertical="center"/>
    </xf>
    <xf numFmtId="0" fontId="23" fillId="4" borderId="25" xfId="0" applyFont="1" applyFill="1" applyBorder="1" applyAlignment="1">
      <alignment horizontal="center" vertical="center"/>
    </xf>
    <xf numFmtId="0" fontId="23" fillId="11" borderId="25" xfId="0" applyFont="1" applyFill="1" applyBorder="1" applyAlignment="1">
      <alignment horizontal="center" vertical="center"/>
    </xf>
    <xf numFmtId="0" fontId="23" fillId="8" borderId="25" xfId="0" applyFont="1" applyFill="1" applyBorder="1" applyAlignment="1">
      <alignment horizontal="center" vertical="center"/>
    </xf>
    <xf numFmtId="0" fontId="23" fillId="8" borderId="26" xfId="0" applyFont="1" applyFill="1" applyBorder="1" applyAlignment="1">
      <alignment horizontal="center" vertical="center"/>
    </xf>
    <xf numFmtId="0" fontId="23" fillId="10" borderId="25" xfId="0" applyFont="1" applyFill="1" applyBorder="1" applyAlignment="1">
      <alignment horizontal="center" vertical="center"/>
    </xf>
    <xf numFmtId="0" fontId="23" fillId="10" borderId="26" xfId="0" applyFont="1" applyFill="1" applyBorder="1" applyAlignment="1">
      <alignment horizontal="center" vertical="center"/>
    </xf>
    <xf numFmtId="0" fontId="23" fillId="10" borderId="24" xfId="0" applyFont="1" applyFill="1" applyBorder="1" applyAlignment="1">
      <alignment horizontal="center" vertical="center"/>
    </xf>
    <xf numFmtId="0" fontId="23" fillId="13" borderId="25" xfId="0" applyFont="1" applyFill="1" applyBorder="1" applyAlignment="1">
      <alignment horizontal="center" vertical="center"/>
    </xf>
    <xf numFmtId="0" fontId="23" fillId="12" borderId="25" xfId="0" applyFont="1" applyFill="1" applyBorder="1" applyAlignment="1">
      <alignment horizontal="center" vertical="center"/>
    </xf>
    <xf numFmtId="0" fontId="23" fillId="9" borderId="25" xfId="0" applyFont="1" applyFill="1" applyBorder="1" applyAlignment="1">
      <alignment horizontal="center" vertical="center"/>
    </xf>
    <xf numFmtId="0" fontId="23" fillId="11" borderId="26" xfId="0" applyFont="1" applyFill="1" applyBorder="1" applyAlignment="1">
      <alignment horizontal="center" vertical="center"/>
    </xf>
    <xf numFmtId="0" fontId="23" fillId="8" borderId="24" xfId="0" applyFont="1" applyFill="1" applyBorder="1" applyAlignment="1">
      <alignment horizontal="center" vertical="center"/>
    </xf>
    <xf numFmtId="0" fontId="21" fillId="11" borderId="28" xfId="0" applyFont="1" applyFill="1" applyBorder="1" applyAlignment="1">
      <alignment horizontal="center" vertical="center" textRotation="90"/>
    </xf>
    <xf numFmtId="0" fontId="21" fillId="11" borderId="31" xfId="0" applyFont="1" applyFill="1" applyBorder="1" applyAlignment="1">
      <alignment horizontal="center" vertical="center" textRotation="90"/>
    </xf>
    <xf numFmtId="0" fontId="21" fillId="11" borderId="34" xfId="0" applyFont="1" applyFill="1" applyBorder="1" applyAlignment="1">
      <alignment horizontal="center" vertical="center" textRotation="90"/>
    </xf>
    <xf numFmtId="0" fontId="21" fillId="8" borderId="28" xfId="0" applyFont="1" applyFill="1" applyBorder="1" applyAlignment="1">
      <alignment horizontal="center" vertical="center" textRotation="90"/>
    </xf>
    <xf numFmtId="0" fontId="21" fillId="8" borderId="29" xfId="0" applyFont="1" applyFill="1" applyBorder="1" applyAlignment="1">
      <alignment horizontal="center" vertical="center" textRotation="90"/>
    </xf>
    <xf numFmtId="0" fontId="21" fillId="8" borderId="31" xfId="0" applyFont="1" applyFill="1" applyBorder="1" applyAlignment="1">
      <alignment horizontal="center" vertical="center" textRotation="90"/>
    </xf>
    <xf numFmtId="0" fontId="21" fillId="8" borderId="32" xfId="0" applyFont="1" applyFill="1" applyBorder="1" applyAlignment="1">
      <alignment horizontal="center" vertical="center" textRotation="90"/>
    </xf>
    <xf numFmtId="0" fontId="21" fillId="8" borderId="34" xfId="0" applyFont="1" applyFill="1" applyBorder="1" applyAlignment="1">
      <alignment horizontal="center" vertical="center" textRotation="90"/>
    </xf>
    <xf numFmtId="0" fontId="21" fillId="8" borderId="35" xfId="0" applyFont="1" applyFill="1" applyBorder="1" applyAlignment="1">
      <alignment horizontal="center" vertical="center" textRotation="90"/>
    </xf>
    <xf numFmtId="0" fontId="21" fillId="2" borderId="3" xfId="0" applyFont="1" applyFill="1" applyBorder="1" applyAlignment="1">
      <alignment horizontal="center" vertical="center" textRotation="90"/>
    </xf>
    <xf numFmtId="0" fontId="21" fillId="2" borderId="0" xfId="0" applyFont="1" applyFill="1" applyAlignment="1">
      <alignment horizontal="center" vertical="center" textRotation="90"/>
    </xf>
    <xf numFmtId="0" fontId="21" fillId="2" borderId="1" xfId="0" applyFont="1" applyFill="1" applyBorder="1" applyAlignment="1">
      <alignment horizontal="center" vertical="center" textRotation="90"/>
    </xf>
    <xf numFmtId="0" fontId="23" fillId="11" borderId="24" xfId="0" applyFont="1" applyFill="1" applyBorder="1" applyAlignment="1">
      <alignment horizontal="center" vertical="center"/>
    </xf>
    <xf numFmtId="0" fontId="21" fillId="10" borderId="28" xfId="0" applyFont="1" applyFill="1" applyBorder="1" applyAlignment="1">
      <alignment horizontal="center" vertical="center" textRotation="90"/>
    </xf>
    <xf numFmtId="0" fontId="21" fillId="10" borderId="29" xfId="0" applyFont="1" applyFill="1" applyBorder="1" applyAlignment="1">
      <alignment horizontal="center" vertical="center" textRotation="90"/>
    </xf>
    <xf numFmtId="0" fontId="21" fillId="10" borderId="31" xfId="0" applyFont="1" applyFill="1" applyBorder="1" applyAlignment="1">
      <alignment horizontal="center" vertical="center" textRotation="90"/>
    </xf>
    <xf numFmtId="0" fontId="21" fillId="10" borderId="32" xfId="0" applyFont="1" applyFill="1" applyBorder="1" applyAlignment="1">
      <alignment horizontal="center" vertical="center" textRotation="90"/>
    </xf>
    <xf numFmtId="0" fontId="21" fillId="10" borderId="34" xfId="0" applyFont="1" applyFill="1" applyBorder="1" applyAlignment="1">
      <alignment horizontal="center" vertical="center" textRotation="90"/>
    </xf>
    <xf numFmtId="0" fontId="21" fillId="10" borderId="35" xfId="0" applyFont="1" applyFill="1" applyBorder="1" applyAlignment="1">
      <alignment horizontal="center" vertical="center" textRotation="90"/>
    </xf>
    <xf numFmtId="0" fontId="21" fillId="10" borderId="27" xfId="0" applyFont="1" applyFill="1" applyBorder="1" applyAlignment="1">
      <alignment horizontal="center" vertical="center" textRotation="90"/>
    </xf>
    <xf numFmtId="0" fontId="21" fillId="10" borderId="30" xfId="0" applyFont="1" applyFill="1" applyBorder="1" applyAlignment="1">
      <alignment horizontal="center" vertical="center" textRotation="90"/>
    </xf>
    <xf numFmtId="0" fontId="21" fillId="10" borderId="33" xfId="0" applyFont="1" applyFill="1" applyBorder="1" applyAlignment="1">
      <alignment horizontal="center" vertical="center" textRotation="90"/>
    </xf>
    <xf numFmtId="0" fontId="21" fillId="13" borderId="28" xfId="0" applyFont="1" applyFill="1" applyBorder="1" applyAlignment="1">
      <alignment horizontal="center" vertical="center" textRotation="90"/>
    </xf>
    <xf numFmtId="0" fontId="21" fillId="13" borderId="31" xfId="0" applyFont="1" applyFill="1" applyBorder="1" applyAlignment="1">
      <alignment horizontal="center" vertical="center" textRotation="90"/>
    </xf>
    <xf numFmtId="0" fontId="21" fillId="13" borderId="34" xfId="0" applyFont="1" applyFill="1" applyBorder="1" applyAlignment="1">
      <alignment horizontal="center" vertical="center" textRotation="90"/>
    </xf>
    <xf numFmtId="0" fontId="21" fillId="12" borderId="28" xfId="0" applyFont="1" applyFill="1" applyBorder="1" applyAlignment="1">
      <alignment horizontal="center" vertical="center" textRotation="90"/>
    </xf>
    <xf numFmtId="0" fontId="21" fillId="12" borderId="31" xfId="0" applyFont="1" applyFill="1" applyBorder="1" applyAlignment="1">
      <alignment horizontal="center" vertical="center" textRotation="90"/>
    </xf>
    <xf numFmtId="0" fontId="21" fillId="12" borderId="34" xfId="0" applyFont="1" applyFill="1" applyBorder="1" applyAlignment="1">
      <alignment horizontal="center" vertical="center" textRotation="90"/>
    </xf>
    <xf numFmtId="0" fontId="21" fillId="9" borderId="28" xfId="0" applyFont="1" applyFill="1" applyBorder="1" applyAlignment="1">
      <alignment horizontal="center" vertical="center" textRotation="90"/>
    </xf>
    <xf numFmtId="0" fontId="21" fillId="9" borderId="31" xfId="0" applyFont="1" applyFill="1" applyBorder="1" applyAlignment="1">
      <alignment horizontal="center" vertical="center" textRotation="90"/>
    </xf>
    <xf numFmtId="0" fontId="21" fillId="9" borderId="34" xfId="0" applyFont="1" applyFill="1" applyBorder="1" applyAlignment="1">
      <alignment horizontal="center" vertical="center" textRotation="90"/>
    </xf>
    <xf numFmtId="0" fontId="21" fillId="4" borderId="28" xfId="0" applyFont="1" applyFill="1" applyBorder="1" applyAlignment="1">
      <alignment horizontal="center" vertical="center" textRotation="90"/>
    </xf>
    <xf numFmtId="0" fontId="21" fillId="4" borderId="31" xfId="0" applyFont="1" applyFill="1" applyBorder="1" applyAlignment="1">
      <alignment horizontal="center" vertical="center" textRotation="90"/>
    </xf>
    <xf numFmtId="0" fontId="21" fillId="4" borderId="34" xfId="0" applyFont="1" applyFill="1" applyBorder="1" applyAlignment="1">
      <alignment horizontal="center" vertical="center" textRotation="90"/>
    </xf>
    <xf numFmtId="0" fontId="21" fillId="8" borderId="27" xfId="0" applyFont="1" applyFill="1" applyBorder="1" applyAlignment="1">
      <alignment horizontal="center" vertical="center" textRotation="90"/>
    </xf>
    <xf numFmtId="0" fontId="21" fillId="8" borderId="30" xfId="0" applyFont="1" applyFill="1" applyBorder="1" applyAlignment="1">
      <alignment horizontal="center" vertical="center" textRotation="90"/>
    </xf>
    <xf numFmtId="0" fontId="21" fillId="8" borderId="33" xfId="0" applyFont="1" applyFill="1" applyBorder="1" applyAlignment="1">
      <alignment horizontal="center" vertical="center" textRotation="90"/>
    </xf>
    <xf numFmtId="0" fontId="21" fillId="11" borderId="29" xfId="0" applyFont="1" applyFill="1" applyBorder="1" applyAlignment="1">
      <alignment horizontal="center" vertical="center" textRotation="90"/>
    </xf>
    <xf numFmtId="0" fontId="21" fillId="11" borderId="32" xfId="0" applyFont="1" applyFill="1" applyBorder="1" applyAlignment="1">
      <alignment horizontal="center" vertical="center" textRotation="90"/>
    </xf>
    <xf numFmtId="0" fontId="21" fillId="11" borderId="35" xfId="0" applyFont="1" applyFill="1" applyBorder="1" applyAlignment="1">
      <alignment horizontal="center" vertical="center" textRotation="90"/>
    </xf>
    <xf numFmtId="0" fontId="21" fillId="0" borderId="25" xfId="0" applyFont="1" applyBorder="1" applyAlignment="1">
      <alignment horizontal="center" vertical="center"/>
    </xf>
    <xf numFmtId="0" fontId="21" fillId="0" borderId="26" xfId="0" applyFont="1" applyBorder="1" applyAlignment="1">
      <alignment horizontal="center" vertical="center"/>
    </xf>
    <xf numFmtId="0" fontId="21" fillId="11" borderId="27" xfId="0" applyFont="1" applyFill="1" applyBorder="1" applyAlignment="1">
      <alignment horizontal="center" vertical="center" textRotation="90"/>
    </xf>
    <xf numFmtId="0" fontId="21" fillId="11" borderId="30" xfId="0" applyFont="1" applyFill="1" applyBorder="1" applyAlignment="1">
      <alignment horizontal="center" vertical="center" textRotation="90"/>
    </xf>
    <xf numFmtId="0" fontId="21" fillId="11" borderId="33" xfId="0" applyFont="1" applyFill="1" applyBorder="1" applyAlignment="1">
      <alignment horizontal="center" vertical="center" textRotation="90"/>
    </xf>
    <xf numFmtId="0" fontId="21" fillId="0" borderId="24" xfId="0" applyFont="1" applyBorder="1" applyAlignment="1">
      <alignment horizontal="center" vertical="center"/>
    </xf>
    <xf numFmtId="0" fontId="19" fillId="14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5" fillId="12" borderId="14" xfId="0" applyFont="1" applyFill="1" applyBorder="1" applyAlignment="1">
      <alignment horizontal="center" vertical="center"/>
    </xf>
    <xf numFmtId="0" fontId="15" fillId="13" borderId="14" xfId="0" applyFont="1" applyFill="1" applyBorder="1" applyAlignment="1">
      <alignment horizontal="center" vertical="center"/>
    </xf>
    <xf numFmtId="0" fontId="20" fillId="2" borderId="16" xfId="0" applyFont="1" applyFill="1" applyBorder="1" applyAlignment="1">
      <alignment horizontal="center" vertical="center" textRotation="90"/>
    </xf>
    <xf numFmtId="0" fontId="20" fillId="2" borderId="17" xfId="0" applyFont="1" applyFill="1" applyBorder="1" applyAlignment="1">
      <alignment horizontal="center" vertical="center" textRotation="90"/>
    </xf>
    <xf numFmtId="0" fontId="20" fillId="2" borderId="0" xfId="0" applyFont="1" applyFill="1" applyAlignment="1">
      <alignment horizontal="center" vertical="center" textRotation="90"/>
    </xf>
    <xf numFmtId="0" fontId="20" fillId="2" borderId="1" xfId="0" applyFont="1" applyFill="1" applyBorder="1" applyAlignment="1">
      <alignment horizontal="center" vertical="center" textRotation="90"/>
    </xf>
    <xf numFmtId="0" fontId="22" fillId="2" borderId="18" xfId="0" applyFont="1" applyFill="1" applyBorder="1" applyAlignment="1">
      <alignment horizontal="center" vertical="center"/>
    </xf>
    <xf numFmtId="0" fontId="22" fillId="2" borderId="19" xfId="0" applyFont="1" applyFill="1" applyBorder="1" applyAlignment="1">
      <alignment horizontal="center" vertical="center"/>
    </xf>
    <xf numFmtId="0" fontId="22" fillId="2" borderId="20" xfId="0" applyFont="1" applyFill="1" applyBorder="1" applyAlignment="1">
      <alignment horizontal="center" vertical="center"/>
    </xf>
    <xf numFmtId="0" fontId="22" fillId="2" borderId="21" xfId="0" applyFont="1" applyFill="1" applyBorder="1" applyAlignment="1">
      <alignment horizontal="center" vertical="center"/>
    </xf>
    <xf numFmtId="0" fontId="22" fillId="2" borderId="22" xfId="0" applyFont="1" applyFill="1" applyBorder="1" applyAlignment="1">
      <alignment horizontal="center" vertical="center"/>
    </xf>
    <xf numFmtId="0" fontId="22" fillId="2" borderId="23" xfId="0" applyFont="1" applyFill="1" applyBorder="1" applyAlignment="1">
      <alignment horizontal="center" vertical="center"/>
    </xf>
    <xf numFmtId="0" fontId="17" fillId="2" borderId="0" xfId="0" applyFont="1" applyFill="1" applyAlignment="1">
      <alignment horizontal="center"/>
    </xf>
    <xf numFmtId="0" fontId="15" fillId="10" borderId="14" xfId="0" applyFont="1" applyFill="1" applyBorder="1" applyAlignment="1">
      <alignment horizontal="center" vertical="center"/>
    </xf>
    <xf numFmtId="0" fontId="15" fillId="11" borderId="14" xfId="0" applyFont="1" applyFill="1" applyBorder="1" applyAlignment="1">
      <alignment horizontal="center" vertical="center"/>
    </xf>
    <xf numFmtId="0" fontId="15" fillId="4" borderId="14" xfId="0" applyFont="1" applyFill="1" applyBorder="1" applyAlignment="1">
      <alignment horizontal="center" vertical="center"/>
    </xf>
    <xf numFmtId="0" fontId="15" fillId="8" borderId="14" xfId="0" applyFont="1" applyFill="1" applyBorder="1" applyAlignment="1">
      <alignment horizontal="center" vertical="center"/>
    </xf>
    <xf numFmtId="0" fontId="15" fillId="9" borderId="14" xfId="0" applyFont="1" applyFill="1" applyBorder="1" applyAlignment="1">
      <alignment horizontal="center" vertical="center"/>
    </xf>
    <xf numFmtId="0" fontId="2" fillId="0" borderId="0" xfId="1" applyAlignment="1">
      <alignment horizontal="center" vertical="center"/>
    </xf>
    <xf numFmtId="0" fontId="2" fillId="0" borderId="1" xfId="1" applyBorder="1" applyAlignment="1">
      <alignment horizontal="center" vertical="center"/>
    </xf>
    <xf numFmtId="0" fontId="4" fillId="0" borderId="0" xfId="1" applyFont="1" applyAlignment="1" applyProtection="1">
      <alignment horizontal="center" vertical="center" wrapText="1" readingOrder="1"/>
      <protection locked="0"/>
    </xf>
    <xf numFmtId="164" fontId="4" fillId="0" borderId="0" xfId="1" applyNumberFormat="1" applyFont="1" applyAlignment="1" applyProtection="1">
      <alignment horizontal="center" vertical="center" wrapText="1" readingOrder="1"/>
      <protection locked="0"/>
    </xf>
    <xf numFmtId="0" fontId="2" fillId="0" borderId="2" xfId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4" fillId="0" borderId="8" xfId="1" applyFont="1" applyBorder="1" applyAlignment="1" applyProtection="1">
      <alignment horizontal="center" vertical="center" wrapText="1" readingOrder="1"/>
      <protection locked="0"/>
    </xf>
    <xf numFmtId="0" fontId="2" fillId="0" borderId="13" xfId="1" applyBorder="1" applyAlignment="1" applyProtection="1">
      <alignment horizontal="center" vertical="center" wrapText="1"/>
      <protection locked="0"/>
    </xf>
    <xf numFmtId="0" fontId="2" fillId="0" borderId="0" xfId="1"/>
    <xf numFmtId="0" fontId="4" fillId="0" borderId="0" xfId="1" applyFont="1" applyAlignment="1" applyProtection="1">
      <alignment horizontal="left" vertical="top" wrapText="1" readingOrder="1"/>
      <protection locked="0"/>
    </xf>
    <xf numFmtId="164" fontId="4" fillId="0" borderId="0" xfId="1" applyNumberFormat="1" applyFont="1" applyAlignment="1" applyProtection="1">
      <alignment horizontal="left" vertical="top" wrapText="1" readingOrder="1"/>
      <protection locked="0"/>
    </xf>
    <xf numFmtId="0" fontId="3" fillId="0" borderId="8" xfId="1" applyFont="1" applyBorder="1" applyAlignment="1" applyProtection="1">
      <alignment horizontal="center" vertical="center" wrapText="1" readingOrder="1"/>
      <protection locked="0"/>
    </xf>
    <xf numFmtId="0" fontId="2" fillId="0" borderId="9" xfId="1" applyBorder="1" applyAlignment="1" applyProtection="1">
      <alignment horizontal="center" vertical="center" wrapText="1"/>
      <protection locked="0"/>
    </xf>
    <xf numFmtId="0" fontId="2" fillId="0" borderId="10" xfId="1" applyBorder="1" applyAlignment="1" applyProtection="1">
      <alignment horizontal="center" vertical="center" wrapText="1"/>
      <protection locked="0"/>
    </xf>
    <xf numFmtId="0" fontId="2" fillId="0" borderId="11" xfId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>
      <alignment horizontal="center"/>
    </xf>
    <xf numFmtId="0" fontId="8" fillId="7" borderId="1" xfId="0" applyFont="1" applyFill="1" applyBorder="1" applyAlignment="1">
      <alignment horizontal="left" vertical="center"/>
    </xf>
    <xf numFmtId="0" fontId="2" fillId="0" borderId="0" xfId="0" applyFont="1" applyAlignment="1">
      <alignment horizontal="right" textRotation="90"/>
    </xf>
    <xf numFmtId="0" fontId="0" fillId="0" borderId="0" xfId="0" applyAlignment="1">
      <alignment horizontal="right" textRotation="90"/>
    </xf>
    <xf numFmtId="0" fontId="5" fillId="0" borderId="0" xfId="0" applyFont="1" applyAlignment="1">
      <alignment horizontal="right" vertical="center" textRotation="90"/>
    </xf>
  </cellXfs>
  <cellStyles count="2">
    <cellStyle name="Normal" xfId="0" builtinId="0"/>
    <cellStyle name="Normal 2" xfId="1" xr:uid="{B7077BFF-4BAE-472F-A616-F5855B3C011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41</xdr:row>
      <xdr:rowOff>514350</xdr:rowOff>
    </xdr:from>
    <xdr:to>
      <xdr:col>56</xdr:col>
      <xdr:colOff>363683</xdr:colOff>
      <xdr:row>44</xdr:row>
      <xdr:rowOff>129440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3441B5A-80DF-4624-9443-2E004C400CD0}"/>
            </a:ext>
          </a:extLst>
        </xdr:cNvPr>
        <xdr:cNvSpPr txBox="1"/>
      </xdr:nvSpPr>
      <xdr:spPr>
        <a:xfrm>
          <a:off x="0" y="12239625"/>
          <a:ext cx="23871383" cy="71999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AU" sz="2800"/>
            <a:t>North</a:t>
          </a:r>
        </a:p>
      </xdr:txBody>
    </xdr:sp>
    <xdr:clientData/>
  </xdr:twoCellAnchor>
  <xdr:twoCellAnchor>
    <xdr:from>
      <xdr:col>0</xdr:col>
      <xdr:colOff>445771</xdr:colOff>
      <xdr:row>41</xdr:row>
      <xdr:rowOff>1048565</xdr:rowOff>
    </xdr:from>
    <xdr:to>
      <xdr:col>57</xdr:col>
      <xdr:colOff>30481</xdr:colOff>
      <xdr:row>41</xdr:row>
      <xdr:rowOff>1071697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9D263786-9DD7-4497-9009-272D9C6FD781}"/>
            </a:ext>
          </a:extLst>
        </xdr:cNvPr>
        <xdr:cNvCxnSpPr/>
      </xdr:nvCxnSpPr>
      <xdr:spPr>
        <a:xfrm>
          <a:off x="445771" y="12449990"/>
          <a:ext cx="23501985" cy="0"/>
        </a:xfrm>
        <a:prstGeom prst="straightConnector1">
          <a:avLst/>
        </a:prstGeom>
        <a:ln w="19050">
          <a:noFill/>
          <a:headEnd type="triangle" w="med" len="med"/>
          <a:tailEnd type="triangle" w="med" len="med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7992</xdr:colOff>
      <xdr:row>14</xdr:row>
      <xdr:rowOff>0</xdr:rowOff>
    </xdr:from>
    <xdr:to>
      <xdr:col>58</xdr:col>
      <xdr:colOff>9897</xdr:colOff>
      <xdr:row>37</xdr:row>
      <xdr:rowOff>165191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A3FC4655-8809-4816-80A0-0B3B3291C054}"/>
            </a:ext>
          </a:extLst>
        </xdr:cNvPr>
        <xdr:cNvCxnSpPr/>
      </xdr:nvCxnSpPr>
      <xdr:spPr>
        <a:xfrm flipH="1">
          <a:off x="24334842" y="5219700"/>
          <a:ext cx="1905" cy="5527766"/>
        </a:xfrm>
        <a:prstGeom prst="straightConnector1">
          <a:avLst/>
        </a:prstGeom>
        <a:ln w="19050">
          <a:headEnd type="triangle" w="med" len="med"/>
          <a:tailEnd type="triangle" w="med" len="med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409032</xdr:colOff>
      <xdr:row>9</xdr:row>
      <xdr:rowOff>19050</xdr:rowOff>
    </xdr:from>
    <xdr:to>
      <xdr:col>57</xdr:col>
      <xdr:colOff>409575</xdr:colOff>
      <xdr:row>14</xdr:row>
      <xdr:rowOff>0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233C06A9-3E0D-493A-9FEE-9625367F89B8}"/>
            </a:ext>
          </a:extLst>
        </xdr:cNvPr>
        <xdr:cNvCxnSpPr/>
      </xdr:nvCxnSpPr>
      <xdr:spPr>
        <a:xfrm>
          <a:off x="24326307" y="3352800"/>
          <a:ext cx="543" cy="1866900"/>
        </a:xfrm>
        <a:prstGeom prst="straightConnector1">
          <a:avLst/>
        </a:prstGeom>
        <a:ln w="19050">
          <a:headEnd type="triangle" w="med" len="med"/>
          <a:tailEnd type="triangle" w="med" len="med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51955</xdr:colOff>
      <xdr:row>13</xdr:row>
      <xdr:rowOff>259772</xdr:rowOff>
    </xdr:from>
    <xdr:to>
      <xdr:col>0</xdr:col>
      <xdr:colOff>51955</xdr:colOff>
      <xdr:row>38</xdr:row>
      <xdr:rowOff>-1</xdr:rowOff>
    </xdr:to>
    <xdr:cxnSp macro="">
      <xdr:nvCxnSpPr>
        <xdr:cNvPr id="6" name="Straight Arrow Connector 5">
          <a:extLst>
            <a:ext uri="{FF2B5EF4-FFF2-40B4-BE49-F238E27FC236}">
              <a16:creationId xmlns:a16="http://schemas.microsoft.com/office/drawing/2014/main" id="{4614300D-2E6B-4F86-B85A-FB109DE70DB5}"/>
            </a:ext>
          </a:extLst>
        </xdr:cNvPr>
        <xdr:cNvCxnSpPr/>
      </xdr:nvCxnSpPr>
      <xdr:spPr>
        <a:xfrm>
          <a:off x="51955" y="5107997"/>
          <a:ext cx="0" cy="5740977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51955</xdr:colOff>
      <xdr:row>8</xdr:row>
      <xdr:rowOff>346364</xdr:rowOff>
    </xdr:from>
    <xdr:to>
      <xdr:col>0</xdr:col>
      <xdr:colOff>51955</xdr:colOff>
      <xdr:row>14</xdr:row>
      <xdr:rowOff>17319</xdr:rowOff>
    </xdr:to>
    <xdr:cxnSp macro="">
      <xdr:nvCxnSpPr>
        <xdr:cNvPr id="7" name="Straight Arrow Connector 6">
          <a:extLst>
            <a:ext uri="{FF2B5EF4-FFF2-40B4-BE49-F238E27FC236}">
              <a16:creationId xmlns:a16="http://schemas.microsoft.com/office/drawing/2014/main" id="{A0C296ED-EEE1-4DBE-8D82-8F00E01D382F}"/>
            </a:ext>
          </a:extLst>
        </xdr:cNvPr>
        <xdr:cNvCxnSpPr/>
      </xdr:nvCxnSpPr>
      <xdr:spPr>
        <a:xfrm>
          <a:off x="51955" y="3308639"/>
          <a:ext cx="0" cy="192838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57150</xdr:colOff>
      <xdr:row>6</xdr:row>
      <xdr:rowOff>171450</xdr:rowOff>
    </xdr:from>
    <xdr:to>
      <xdr:col>32</xdr:col>
      <xdr:colOff>411480</xdr:colOff>
      <xdr:row>8</xdr:row>
      <xdr:rowOff>142553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BF850252-F5F0-41AA-A5E0-F132EB0A97A9}"/>
            </a:ext>
          </a:extLst>
        </xdr:cNvPr>
        <xdr:cNvSpPr txBox="1"/>
      </xdr:nvSpPr>
      <xdr:spPr>
        <a:xfrm>
          <a:off x="11687175" y="2409825"/>
          <a:ext cx="2402205" cy="695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AU" sz="2800"/>
            <a:t>South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466725</xdr:colOff>
      <xdr:row>2</xdr:row>
      <xdr:rowOff>133350</xdr:rowOff>
    </xdr:to>
    <xdr:pic>
      <xdr:nvPicPr>
        <xdr:cNvPr id="2" name="Picture 0">
          <a:extLst>
            <a:ext uri="{FF2B5EF4-FFF2-40B4-BE49-F238E27FC236}">
              <a16:creationId xmlns:a16="http://schemas.microsoft.com/office/drawing/2014/main" id="{861222E0-A79E-4A57-ACE6-B0BE4E84D4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46672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</xdr:col>
      <xdr:colOff>9525</xdr:colOff>
      <xdr:row>2</xdr:row>
      <xdr:rowOff>133350</xdr:rowOff>
    </xdr:to>
    <xdr:pic>
      <xdr:nvPicPr>
        <xdr:cNvPr id="2" name="Picture 0">
          <a:extLst>
            <a:ext uri="{FF2B5EF4-FFF2-40B4-BE49-F238E27FC236}">
              <a16:creationId xmlns:a16="http://schemas.microsoft.com/office/drawing/2014/main" id="{6F7BF6A2-25A4-4E82-9251-79B596E25E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0"/>
          <a:ext cx="4667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102CA3-1AB0-4975-B584-951E1AE4F4A7}">
  <sheetPr>
    <pageSetUpPr fitToPage="1"/>
  </sheetPr>
  <dimension ref="A1:BL52"/>
  <sheetViews>
    <sheetView zoomScale="50" zoomScaleNormal="50" workbookViewId="0">
      <selection activeCell="BX15" sqref="BX15"/>
    </sheetView>
  </sheetViews>
  <sheetFormatPr defaultColWidth="8.6640625" defaultRowHeight="14.4" x14ac:dyDescent="0.3"/>
  <cols>
    <col min="1" max="1" width="14.88671875" customWidth="1"/>
    <col min="2" max="2" width="8.5546875" customWidth="1"/>
    <col min="3" max="3" width="3.5546875" customWidth="1"/>
    <col min="4" max="59" width="6.109375" customWidth="1"/>
    <col min="60" max="60" width="9.5546875" customWidth="1"/>
    <col min="61" max="105" width="6.109375" customWidth="1"/>
    <col min="106" max="106" width="5.5546875" bestFit="1" customWidth="1"/>
    <col min="107" max="135" width="2.6640625" customWidth="1"/>
  </cols>
  <sheetData>
    <row r="1" spans="1:61" ht="33.6" x14ac:dyDescent="0.65">
      <c r="A1" s="70" t="s">
        <v>789</v>
      </c>
      <c r="B1" s="71"/>
      <c r="C1" s="72"/>
      <c r="D1" s="70"/>
      <c r="E1" s="70"/>
      <c r="F1" s="70"/>
      <c r="G1" s="70"/>
      <c r="H1" s="70"/>
      <c r="I1" s="73"/>
      <c r="J1" s="73"/>
      <c r="K1" s="73"/>
      <c r="L1" s="73"/>
      <c r="M1" s="73"/>
      <c r="N1" s="74" t="s">
        <v>790</v>
      </c>
      <c r="O1" s="74"/>
      <c r="P1" s="75"/>
      <c r="Q1" s="76"/>
      <c r="R1" s="76"/>
      <c r="S1" s="76"/>
      <c r="T1" s="76"/>
      <c r="U1" s="76"/>
      <c r="V1" s="76"/>
      <c r="W1" s="76"/>
      <c r="X1" s="76"/>
      <c r="Y1" s="73"/>
      <c r="Z1" s="73"/>
      <c r="AA1" s="73"/>
      <c r="AB1" s="73"/>
      <c r="AC1" s="73"/>
      <c r="AD1" s="73"/>
      <c r="AE1" s="77"/>
      <c r="AF1" s="73"/>
      <c r="AG1" s="73"/>
      <c r="AH1" s="73"/>
      <c r="AI1" s="73"/>
      <c r="AJ1" s="73"/>
      <c r="AK1" s="73"/>
      <c r="AL1" s="73"/>
      <c r="AM1" s="73"/>
      <c r="AN1" s="73"/>
      <c r="AO1" s="73"/>
      <c r="AP1" s="73"/>
      <c r="AQ1" s="73"/>
      <c r="AR1" s="73"/>
      <c r="AS1" s="73"/>
      <c r="AT1" s="59"/>
      <c r="AU1" s="59"/>
      <c r="AV1" s="59"/>
      <c r="AW1" s="59"/>
      <c r="AX1" s="59"/>
      <c r="AY1" s="59"/>
      <c r="AZ1" s="59"/>
      <c r="BA1" s="59"/>
      <c r="BB1" s="59"/>
      <c r="BC1" s="59"/>
      <c r="BD1" s="59"/>
      <c r="BE1" s="59"/>
      <c r="BF1" s="59"/>
      <c r="BG1" s="59"/>
      <c r="BH1" s="59"/>
      <c r="BI1" s="59"/>
    </row>
    <row r="2" spans="1:61" ht="28.8" x14ac:dyDescent="0.55000000000000004">
      <c r="A2" s="59"/>
      <c r="B2" s="59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215">
        <v>1</v>
      </c>
      <c r="O2" s="215"/>
      <c r="P2" s="75" t="s">
        <v>791</v>
      </c>
      <c r="Q2" s="76"/>
      <c r="R2" s="76"/>
      <c r="S2" s="76"/>
      <c r="T2" s="76"/>
      <c r="U2" s="76"/>
      <c r="V2" s="76"/>
      <c r="W2" s="76"/>
      <c r="X2" s="76"/>
      <c r="Y2" s="73"/>
      <c r="Z2" s="73"/>
      <c r="AA2" s="73"/>
      <c r="AB2" s="73"/>
      <c r="AC2" s="73"/>
      <c r="AD2" s="73"/>
      <c r="AE2" s="73"/>
      <c r="AF2" s="73"/>
      <c r="AG2" s="73"/>
      <c r="AH2" s="73"/>
      <c r="AI2" s="73"/>
      <c r="AJ2" s="73"/>
      <c r="AK2" s="73"/>
      <c r="AL2" s="73"/>
      <c r="AM2" s="73"/>
      <c r="AN2" s="73"/>
      <c r="AO2" s="73"/>
      <c r="AP2" s="73"/>
      <c r="AQ2" s="73"/>
      <c r="AR2" s="73"/>
      <c r="AS2" s="73"/>
      <c r="AT2" s="59"/>
      <c r="AU2" s="59"/>
      <c r="AV2" s="59"/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</row>
    <row r="3" spans="1:61" ht="28.8" x14ac:dyDescent="0.55000000000000004">
      <c r="A3" s="59"/>
      <c r="B3" s="59"/>
      <c r="C3" s="59"/>
      <c r="D3" s="59"/>
      <c r="E3" s="59"/>
      <c r="F3" s="59"/>
      <c r="G3" s="59"/>
      <c r="H3" s="59"/>
      <c r="I3" s="59"/>
      <c r="J3" s="59"/>
      <c r="K3" s="59"/>
      <c r="L3" s="199"/>
      <c r="M3" s="199"/>
      <c r="N3" s="216">
        <v>2</v>
      </c>
      <c r="O3" s="216"/>
      <c r="P3" s="75" t="s">
        <v>792</v>
      </c>
      <c r="Q3" s="75"/>
      <c r="R3" s="75"/>
      <c r="S3" s="75"/>
      <c r="T3" s="75"/>
      <c r="U3" s="75"/>
      <c r="V3" s="75"/>
      <c r="W3" s="75"/>
      <c r="X3" s="75"/>
      <c r="Y3" s="59"/>
      <c r="Z3" s="59"/>
      <c r="AA3" s="59"/>
      <c r="AB3" s="59"/>
      <c r="AC3" s="59"/>
      <c r="AD3" s="59"/>
      <c r="AE3" s="59"/>
      <c r="AF3" s="59"/>
      <c r="AG3" s="59"/>
      <c r="AH3" s="59"/>
      <c r="AI3" s="59"/>
      <c r="AJ3" s="59"/>
      <c r="AK3" s="59"/>
      <c r="AL3" s="59"/>
      <c r="AM3" s="59"/>
      <c r="AN3" s="59"/>
      <c r="AO3" s="59"/>
      <c r="AP3" s="59"/>
      <c r="AQ3" s="59"/>
      <c r="AR3" s="59"/>
      <c r="AS3" s="59"/>
      <c r="AT3" s="59"/>
      <c r="AU3" s="59"/>
      <c r="AV3" s="59"/>
      <c r="AW3" s="59"/>
      <c r="AX3" s="59"/>
      <c r="AY3" s="59"/>
      <c r="AZ3" s="59"/>
      <c r="BA3" s="59"/>
      <c r="BB3" s="59"/>
      <c r="BC3" s="59"/>
      <c r="BD3" s="59"/>
      <c r="BE3" s="59"/>
      <c r="BF3" s="59"/>
      <c r="BG3" s="59"/>
      <c r="BH3" s="59"/>
      <c r="BI3" s="59"/>
    </row>
    <row r="4" spans="1:61" ht="28.8" x14ac:dyDescent="0.55000000000000004">
      <c r="A4" s="59"/>
      <c r="B4" s="212" t="s">
        <v>793</v>
      </c>
      <c r="C4" s="212"/>
      <c r="D4" s="212"/>
      <c r="E4" s="212"/>
      <c r="F4" s="212"/>
      <c r="G4" s="212"/>
      <c r="H4" s="212"/>
      <c r="I4" s="212"/>
      <c r="J4" s="212"/>
      <c r="K4" s="78"/>
      <c r="L4" s="199"/>
      <c r="M4" s="199"/>
      <c r="N4" s="217">
        <v>3</v>
      </c>
      <c r="O4" s="217"/>
      <c r="P4" s="75" t="s">
        <v>794</v>
      </c>
      <c r="Q4" s="75"/>
      <c r="R4" s="75"/>
      <c r="S4" s="75"/>
      <c r="T4" s="75"/>
      <c r="U4" s="75"/>
      <c r="V4" s="75"/>
      <c r="W4" s="75"/>
      <c r="X4" s="75"/>
      <c r="Y4" s="59"/>
      <c r="Z4" s="59"/>
      <c r="AA4" s="59"/>
      <c r="AB4" s="59"/>
      <c r="AC4" s="59"/>
      <c r="AD4" s="59"/>
      <c r="AE4" s="59"/>
      <c r="AF4" s="59"/>
      <c r="AG4" s="59"/>
      <c r="AH4" s="59"/>
      <c r="AI4" s="59"/>
      <c r="AJ4" s="59"/>
      <c r="AK4" s="59"/>
      <c r="AL4" s="59"/>
      <c r="AM4" s="59"/>
      <c r="AN4" s="59"/>
      <c r="AO4" s="59"/>
      <c r="AP4" s="59"/>
      <c r="AQ4" s="59"/>
      <c r="AR4" s="59"/>
      <c r="AS4" s="59"/>
      <c r="AT4" s="59"/>
      <c r="AU4" s="59"/>
      <c r="AV4" s="59"/>
      <c r="AW4" s="59"/>
      <c r="AX4" s="59"/>
      <c r="AY4" s="59"/>
      <c r="AZ4" s="59"/>
      <c r="BA4" s="59"/>
      <c r="BB4" s="59"/>
      <c r="BC4" s="59"/>
      <c r="BD4" s="59"/>
      <c r="BE4" s="59"/>
      <c r="BF4" s="59"/>
      <c r="BG4" s="59"/>
      <c r="BH4" s="59"/>
      <c r="BI4" s="59"/>
    </row>
    <row r="5" spans="1:61" ht="28.8" x14ac:dyDescent="0.55000000000000004">
      <c r="A5" s="59"/>
      <c r="B5" s="212" t="s">
        <v>795</v>
      </c>
      <c r="C5" s="212"/>
      <c r="D5" s="212"/>
      <c r="E5" s="212"/>
      <c r="F5" s="212"/>
      <c r="G5" s="212"/>
      <c r="H5" s="212"/>
      <c r="I5" s="75"/>
      <c r="J5" s="75"/>
      <c r="L5" s="199"/>
      <c r="M5" s="199"/>
      <c r="N5" s="213">
        <v>4</v>
      </c>
      <c r="O5" s="213"/>
      <c r="P5" s="75" t="s">
        <v>732</v>
      </c>
      <c r="Q5" s="75"/>
      <c r="R5" s="75"/>
      <c r="S5" s="75"/>
      <c r="T5" s="75"/>
      <c r="U5" s="75"/>
      <c r="V5" s="75"/>
      <c r="W5" s="75"/>
      <c r="X5" s="75"/>
      <c r="Y5" s="59"/>
      <c r="Z5" s="59"/>
      <c r="AA5" s="59"/>
      <c r="AB5" s="59"/>
      <c r="AC5" s="59"/>
      <c r="AD5" s="59"/>
      <c r="AE5" s="59"/>
      <c r="AF5" s="59"/>
      <c r="AG5" s="59"/>
      <c r="AH5" s="59"/>
      <c r="AI5" s="59"/>
      <c r="AJ5" s="59"/>
      <c r="AK5" s="59"/>
      <c r="AL5" s="59"/>
      <c r="AM5" s="59"/>
      <c r="AN5" s="59"/>
      <c r="AO5" s="59"/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</row>
    <row r="6" spans="1:61" ht="28.8" x14ac:dyDescent="0.55000000000000004">
      <c r="A6" s="59"/>
      <c r="B6" s="212" t="s">
        <v>796</v>
      </c>
      <c r="C6" s="212"/>
      <c r="D6" s="212"/>
      <c r="E6" s="212"/>
      <c r="F6" s="212"/>
      <c r="G6" s="212"/>
      <c r="H6" s="212"/>
      <c r="I6" s="212"/>
      <c r="J6" s="79"/>
      <c r="K6" s="78"/>
      <c r="L6" s="199"/>
      <c r="M6" s="199"/>
      <c r="N6" s="214">
        <v>5</v>
      </c>
      <c r="O6" s="214"/>
      <c r="P6" s="75" t="s">
        <v>797</v>
      </c>
      <c r="Q6" s="75"/>
      <c r="R6" s="75"/>
      <c r="S6" s="75"/>
      <c r="T6" s="75"/>
      <c r="U6" s="75"/>
      <c r="V6" s="75"/>
      <c r="W6" s="75"/>
      <c r="X6" s="75"/>
      <c r="Y6" s="59"/>
      <c r="Z6" s="59"/>
      <c r="AA6" s="59"/>
      <c r="AB6" s="59"/>
      <c r="AC6" s="59"/>
      <c r="AD6" s="59"/>
      <c r="AE6" s="59"/>
      <c r="AF6" s="59"/>
      <c r="AG6" s="59"/>
      <c r="AH6" s="59"/>
      <c r="AI6" s="59"/>
      <c r="AJ6" s="59"/>
      <c r="AK6" s="59"/>
      <c r="AL6" s="59"/>
      <c r="AM6" s="59"/>
      <c r="AN6" s="59"/>
      <c r="AO6" s="59"/>
      <c r="AP6" s="59"/>
      <c r="AQ6" s="59"/>
      <c r="AR6" s="59"/>
      <c r="AS6" s="59"/>
      <c r="AT6" s="59"/>
      <c r="AU6" s="59"/>
      <c r="AV6" s="59"/>
      <c r="AW6" s="59"/>
      <c r="AX6" s="59"/>
      <c r="AY6" s="59"/>
      <c r="AZ6" s="59"/>
      <c r="BA6" s="59"/>
      <c r="BB6" s="59"/>
      <c r="BC6" s="59"/>
      <c r="BD6" s="59"/>
      <c r="BE6" s="59"/>
      <c r="BF6" s="59"/>
      <c r="BG6" s="59"/>
      <c r="BH6" s="59"/>
      <c r="BI6" s="59"/>
    </row>
    <row r="7" spans="1:61" ht="28.8" x14ac:dyDescent="0.55000000000000004">
      <c r="A7" s="59"/>
      <c r="B7" s="59"/>
      <c r="C7" s="59"/>
      <c r="D7" s="59"/>
      <c r="E7" s="59"/>
      <c r="F7" s="59"/>
      <c r="G7" s="80"/>
      <c r="H7" s="80"/>
      <c r="I7" s="80"/>
      <c r="J7" s="80"/>
      <c r="K7" s="80"/>
      <c r="L7" s="199"/>
      <c r="M7" s="199"/>
      <c r="N7" s="200">
        <v>6</v>
      </c>
      <c r="O7" s="200"/>
      <c r="P7" s="75" t="s">
        <v>798</v>
      </c>
      <c r="Q7" s="75"/>
      <c r="R7" s="75"/>
      <c r="S7" s="75"/>
      <c r="T7" s="75"/>
      <c r="U7" s="75"/>
      <c r="V7" s="75"/>
      <c r="W7" s="75"/>
      <c r="X7" s="75"/>
      <c r="Y7" s="59"/>
      <c r="Z7" s="59"/>
      <c r="AA7" s="59"/>
      <c r="AB7" s="59"/>
      <c r="AC7" s="59"/>
      <c r="AD7" s="59"/>
      <c r="AE7" s="59"/>
      <c r="AF7" s="59"/>
      <c r="AG7" s="59"/>
      <c r="AH7" s="59"/>
      <c r="AI7" s="59"/>
      <c r="AJ7" s="59"/>
      <c r="AK7" s="59"/>
      <c r="AL7" s="59"/>
      <c r="AM7" s="59"/>
      <c r="AN7" s="59"/>
      <c r="AO7" s="59"/>
      <c r="AP7" s="59"/>
      <c r="AQ7" s="59"/>
      <c r="AR7" s="59"/>
      <c r="AS7" s="59"/>
      <c r="AT7" s="59"/>
      <c r="AU7" s="59"/>
      <c r="AV7" s="59"/>
      <c r="AW7" s="59"/>
      <c r="AX7" s="59"/>
      <c r="AY7" s="59"/>
      <c r="AZ7" s="59"/>
      <c r="BA7" s="59"/>
      <c r="BB7" s="59"/>
      <c r="BC7" s="59"/>
      <c r="BD7" s="59"/>
      <c r="BE7" s="59"/>
      <c r="BF7" s="59"/>
      <c r="BG7" s="59"/>
      <c r="BH7" s="59"/>
      <c r="BI7" s="59"/>
    </row>
    <row r="8" spans="1:61" ht="28.8" x14ac:dyDescent="0.55000000000000004">
      <c r="A8" s="59"/>
      <c r="B8" s="59"/>
      <c r="C8" s="59"/>
      <c r="D8" s="59"/>
      <c r="E8" s="59"/>
      <c r="F8" s="59"/>
      <c r="G8" s="80"/>
      <c r="H8" s="80"/>
      <c r="I8" s="80"/>
      <c r="J8" s="80"/>
      <c r="K8" s="80"/>
      <c r="L8" s="199"/>
      <c r="M8" s="199"/>
      <c r="N8" s="201">
        <v>7</v>
      </c>
      <c r="O8" s="201"/>
      <c r="P8" s="75" t="s">
        <v>799</v>
      </c>
      <c r="Q8" s="75"/>
      <c r="R8" s="75"/>
      <c r="S8" s="75"/>
      <c r="T8" s="75"/>
      <c r="U8" s="75"/>
      <c r="V8" s="75"/>
      <c r="W8" s="75"/>
      <c r="X8" s="75"/>
      <c r="Y8" s="59"/>
      <c r="Z8" s="59"/>
      <c r="AA8" s="59"/>
      <c r="AB8" s="59"/>
      <c r="AC8" s="59"/>
      <c r="AD8" s="59"/>
      <c r="AE8" s="59"/>
      <c r="AF8" s="59"/>
      <c r="AG8" s="59"/>
      <c r="AH8" s="59"/>
      <c r="AI8" s="59"/>
      <c r="AJ8" s="59"/>
      <c r="AK8" s="59"/>
      <c r="AL8" s="59"/>
      <c r="AM8" s="59"/>
      <c r="AN8" s="59"/>
      <c r="AO8" s="59"/>
      <c r="AP8" s="59"/>
      <c r="AQ8" s="59"/>
      <c r="AR8" s="59"/>
      <c r="AS8" s="59"/>
      <c r="AT8" s="59"/>
      <c r="AU8" s="59"/>
      <c r="AV8" s="59"/>
      <c r="AW8" s="59"/>
      <c r="AX8" s="59"/>
      <c r="AY8" s="59"/>
      <c r="AZ8" s="59"/>
      <c r="BA8" s="59"/>
      <c r="BB8" s="59"/>
      <c r="BC8" s="59"/>
      <c r="BD8" s="59"/>
      <c r="BE8" s="59"/>
      <c r="BF8" s="59"/>
      <c r="BG8" s="59"/>
      <c r="BH8" s="59"/>
      <c r="BI8" s="59"/>
    </row>
    <row r="9" spans="1:61" ht="29.4" thickBot="1" x14ac:dyDescent="0.6">
      <c r="A9" s="81"/>
      <c r="B9" s="82" t="s">
        <v>800</v>
      </c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3"/>
      <c r="O9" s="83"/>
      <c r="P9" s="83"/>
      <c r="Q9" s="81"/>
      <c r="R9" s="81"/>
      <c r="S9" s="81"/>
      <c r="T9" s="81"/>
      <c r="U9" s="81"/>
      <c r="V9" s="81"/>
      <c r="W9" s="81"/>
      <c r="X9" s="81"/>
      <c r="Y9" s="81"/>
      <c r="Z9" s="81"/>
      <c r="AA9" s="81"/>
      <c r="AB9" s="81"/>
      <c r="AC9" s="81"/>
      <c r="AD9" s="81"/>
      <c r="AE9" s="81"/>
      <c r="AF9" s="81"/>
      <c r="AG9" s="81"/>
      <c r="AH9" s="81"/>
      <c r="AI9" s="81"/>
      <c r="AJ9" s="81"/>
      <c r="AK9" s="81"/>
      <c r="AL9" s="81"/>
      <c r="AM9" s="81"/>
      <c r="AN9" s="81"/>
      <c r="AO9" s="81"/>
      <c r="AP9" s="81"/>
      <c r="AQ9" s="81"/>
      <c r="AR9" s="81"/>
      <c r="AS9" s="81"/>
      <c r="AT9" s="81"/>
      <c r="AU9" s="81"/>
      <c r="AV9" s="81"/>
      <c r="AW9" s="81"/>
      <c r="AX9" s="81"/>
      <c r="AY9" s="81"/>
      <c r="AZ9" s="81"/>
      <c r="BA9" s="81"/>
      <c r="BB9" s="81"/>
      <c r="BC9" s="81"/>
      <c r="BD9" s="81"/>
      <c r="BE9" s="81"/>
      <c r="BF9" s="81"/>
      <c r="BG9" s="81"/>
      <c r="BH9" s="81"/>
      <c r="BI9" s="81"/>
    </row>
    <row r="10" spans="1:61" ht="36.6" x14ac:dyDescent="0.7">
      <c r="A10" s="202" t="s">
        <v>801</v>
      </c>
      <c r="B10" s="84" t="s">
        <v>802</v>
      </c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5"/>
      <c r="BF10" s="204">
        <v>25</v>
      </c>
      <c r="BG10" s="86"/>
      <c r="BH10" s="86"/>
      <c r="BI10" s="86"/>
    </row>
    <row r="11" spans="1:61" ht="36.6" x14ac:dyDescent="0.7">
      <c r="A11" s="203"/>
      <c r="B11" s="87"/>
      <c r="C11" s="87"/>
      <c r="D11" s="88"/>
      <c r="E11" s="88"/>
      <c r="F11" s="87"/>
      <c r="G11" s="87"/>
      <c r="H11" s="87"/>
      <c r="I11" s="87"/>
      <c r="J11" s="87"/>
      <c r="K11" s="87"/>
      <c r="L11" s="87"/>
      <c r="M11" s="87"/>
      <c r="N11" s="87"/>
      <c r="O11" s="88"/>
      <c r="P11" s="88"/>
      <c r="Q11" s="88"/>
      <c r="R11" s="87"/>
      <c r="S11" s="87"/>
      <c r="T11" s="84"/>
      <c r="U11" s="84"/>
      <c r="V11" s="84"/>
      <c r="W11" s="87"/>
      <c r="X11" s="87"/>
      <c r="Y11" s="87"/>
      <c r="Z11" s="87"/>
      <c r="AA11" s="87"/>
      <c r="AB11" s="87"/>
      <c r="AC11" s="87"/>
      <c r="AD11" s="87"/>
      <c r="AE11" s="87"/>
      <c r="AF11" s="87"/>
      <c r="AG11" s="87"/>
      <c r="AH11" s="88"/>
      <c r="AI11" s="88"/>
      <c r="AJ11" s="88"/>
      <c r="AK11" s="87"/>
      <c r="AL11" s="88"/>
      <c r="AM11" s="88"/>
      <c r="AN11" s="88"/>
      <c r="AO11" s="87"/>
      <c r="AP11" s="87"/>
      <c r="AQ11" s="87"/>
      <c r="AR11" s="87"/>
      <c r="AS11" s="87"/>
      <c r="AT11" s="87"/>
      <c r="AU11" s="88"/>
      <c r="AV11" s="88"/>
      <c r="AW11" s="88"/>
      <c r="AX11" s="87"/>
      <c r="AY11" s="87"/>
      <c r="AZ11" s="87"/>
      <c r="BA11" s="87"/>
      <c r="BB11" s="87"/>
      <c r="BC11" s="87"/>
      <c r="BD11" s="87"/>
      <c r="BE11" s="89"/>
      <c r="BF11" s="204"/>
      <c r="BG11" s="86"/>
      <c r="BH11" s="86"/>
      <c r="BI11" s="86"/>
    </row>
    <row r="12" spans="1:61" ht="14.4" customHeight="1" thickBot="1" x14ac:dyDescent="0.75">
      <c r="A12" s="203"/>
      <c r="B12" s="84"/>
      <c r="C12" s="84"/>
      <c r="D12" s="84"/>
      <c r="E12" s="84"/>
      <c r="F12" s="84"/>
      <c r="G12" s="84"/>
      <c r="H12" s="84"/>
      <c r="I12" s="84"/>
      <c r="J12" s="84"/>
      <c r="K12" s="84"/>
      <c r="L12" s="84"/>
      <c r="M12" s="84"/>
      <c r="N12" s="84"/>
      <c r="O12" s="84"/>
      <c r="P12" s="84"/>
      <c r="Q12" s="84"/>
      <c r="R12" s="84"/>
      <c r="S12" s="84"/>
      <c r="T12" s="84"/>
      <c r="U12" s="84"/>
      <c r="V12" s="84"/>
      <c r="W12" s="84"/>
      <c r="X12" s="84"/>
      <c r="Y12" s="84"/>
      <c r="Z12" s="84"/>
      <c r="AA12" s="84"/>
      <c r="AB12" s="84"/>
      <c r="AC12" s="84"/>
      <c r="AD12" s="84"/>
      <c r="AE12" s="84"/>
      <c r="AF12" s="84"/>
      <c r="AG12" s="84"/>
      <c r="AH12" s="84"/>
      <c r="AI12" s="84"/>
      <c r="AJ12" s="84"/>
      <c r="AK12" s="84"/>
      <c r="AL12" s="84"/>
      <c r="AM12" s="84"/>
      <c r="AN12" s="84"/>
      <c r="AO12" s="84"/>
      <c r="AP12" s="84"/>
      <c r="AQ12" s="84"/>
      <c r="AR12" s="84"/>
      <c r="AS12" s="84"/>
      <c r="AT12" s="84"/>
      <c r="AU12" s="84"/>
      <c r="AV12" s="84"/>
      <c r="AW12" s="84"/>
      <c r="AX12" s="84"/>
      <c r="AY12" s="84"/>
      <c r="AZ12" s="84"/>
      <c r="BA12" s="84"/>
      <c r="BB12" s="84"/>
      <c r="BC12" s="84"/>
      <c r="BD12" s="84"/>
      <c r="BE12" s="89"/>
      <c r="BF12" s="204"/>
      <c r="BG12" s="86"/>
      <c r="BH12" s="86"/>
      <c r="BI12" s="86"/>
    </row>
    <row r="13" spans="1:61" ht="33" customHeight="1" x14ac:dyDescent="0.3">
      <c r="A13" s="204"/>
      <c r="B13" s="206" t="s">
        <v>803</v>
      </c>
      <c r="C13" s="207"/>
      <c r="D13" s="207"/>
      <c r="E13" s="207"/>
      <c r="F13" s="207"/>
      <c r="G13" s="207"/>
      <c r="H13" s="207"/>
      <c r="I13" s="207"/>
      <c r="J13" s="207"/>
      <c r="K13" s="207"/>
      <c r="L13" s="207"/>
      <c r="M13" s="207"/>
      <c r="N13" s="207"/>
      <c r="O13" s="208"/>
      <c r="P13" s="209" t="s">
        <v>804</v>
      </c>
      <c r="Q13" s="210"/>
      <c r="R13" s="210"/>
      <c r="S13" s="210"/>
      <c r="T13" s="210"/>
      <c r="U13" s="210"/>
      <c r="V13" s="210"/>
      <c r="W13" s="210"/>
      <c r="X13" s="210"/>
      <c r="Y13" s="210"/>
      <c r="Z13" s="210"/>
      <c r="AA13" s="210"/>
      <c r="AB13" s="210"/>
      <c r="AC13" s="211"/>
      <c r="AD13" s="206" t="s">
        <v>805</v>
      </c>
      <c r="AE13" s="207"/>
      <c r="AF13" s="207"/>
      <c r="AG13" s="207"/>
      <c r="AH13" s="207"/>
      <c r="AI13" s="207"/>
      <c r="AJ13" s="207"/>
      <c r="AK13" s="207"/>
      <c r="AL13" s="207"/>
      <c r="AM13" s="207"/>
      <c r="AN13" s="207"/>
      <c r="AO13" s="207"/>
      <c r="AP13" s="207"/>
      <c r="AQ13" s="208"/>
      <c r="AR13" s="206" t="s">
        <v>806</v>
      </c>
      <c r="AS13" s="207"/>
      <c r="AT13" s="207"/>
      <c r="AU13" s="207"/>
      <c r="AV13" s="207"/>
      <c r="AW13" s="207"/>
      <c r="AX13" s="207"/>
      <c r="AY13" s="207"/>
      <c r="AZ13" s="207"/>
      <c r="BA13" s="207"/>
      <c r="BB13" s="207"/>
      <c r="BC13" s="207"/>
      <c r="BD13" s="207"/>
      <c r="BE13" s="208"/>
      <c r="BF13" s="204"/>
      <c r="BG13" s="198" t="s">
        <v>807</v>
      </c>
      <c r="BH13" s="198"/>
      <c r="BI13" s="90"/>
    </row>
    <row r="14" spans="1:61" ht="29.25" customHeight="1" x14ac:dyDescent="0.3">
      <c r="A14" s="204"/>
      <c r="B14" s="197" t="s">
        <v>808</v>
      </c>
      <c r="C14" s="192"/>
      <c r="D14" s="192" t="s">
        <v>808</v>
      </c>
      <c r="E14" s="192"/>
      <c r="F14" s="192" t="s">
        <v>808</v>
      </c>
      <c r="G14" s="192"/>
      <c r="H14" s="192" t="s">
        <v>808</v>
      </c>
      <c r="I14" s="192"/>
      <c r="J14" s="192" t="s">
        <v>808</v>
      </c>
      <c r="K14" s="192"/>
      <c r="L14" s="192" t="s">
        <v>808</v>
      </c>
      <c r="M14" s="192"/>
      <c r="N14" s="192" t="s">
        <v>808</v>
      </c>
      <c r="O14" s="193"/>
      <c r="P14" s="197" t="s">
        <v>808</v>
      </c>
      <c r="Q14" s="192"/>
      <c r="R14" s="192" t="s">
        <v>808</v>
      </c>
      <c r="S14" s="192"/>
      <c r="T14" s="192" t="s">
        <v>808</v>
      </c>
      <c r="U14" s="192"/>
      <c r="V14" s="192" t="s">
        <v>808</v>
      </c>
      <c r="W14" s="192"/>
      <c r="X14" s="192" t="s">
        <v>808</v>
      </c>
      <c r="Y14" s="192"/>
      <c r="Z14" s="192" t="s">
        <v>808</v>
      </c>
      <c r="AA14" s="192"/>
      <c r="AB14" s="192" t="s">
        <v>808</v>
      </c>
      <c r="AC14" s="193"/>
      <c r="AD14" s="197" t="s">
        <v>808</v>
      </c>
      <c r="AE14" s="192"/>
      <c r="AF14" s="192" t="s">
        <v>808</v>
      </c>
      <c r="AG14" s="192"/>
      <c r="AH14" s="192" t="s">
        <v>808</v>
      </c>
      <c r="AI14" s="192"/>
      <c r="AJ14" s="192" t="s">
        <v>808</v>
      </c>
      <c r="AK14" s="192"/>
      <c r="AL14" s="192" t="s">
        <v>808</v>
      </c>
      <c r="AM14" s="192"/>
      <c r="AN14" s="192" t="s">
        <v>808</v>
      </c>
      <c r="AO14" s="192"/>
      <c r="AP14" s="192" t="s">
        <v>808</v>
      </c>
      <c r="AQ14" s="193"/>
      <c r="AR14" s="197" t="s">
        <v>808</v>
      </c>
      <c r="AS14" s="192"/>
      <c r="AT14" s="192" t="s">
        <v>808</v>
      </c>
      <c r="AU14" s="192"/>
      <c r="AV14" s="192" t="s">
        <v>808</v>
      </c>
      <c r="AW14" s="192"/>
      <c r="AX14" s="192" t="s">
        <v>808</v>
      </c>
      <c r="AY14" s="192"/>
      <c r="AZ14" s="192" t="s">
        <v>808</v>
      </c>
      <c r="BA14" s="192"/>
      <c r="BB14" s="192" t="s">
        <v>808</v>
      </c>
      <c r="BC14" s="192"/>
      <c r="BD14" s="192" t="s">
        <v>808</v>
      </c>
      <c r="BE14" s="193"/>
      <c r="BF14" s="205"/>
      <c r="BG14" s="198"/>
      <c r="BH14" s="198"/>
      <c r="BI14" s="90"/>
    </row>
    <row r="15" spans="1:61" ht="14.4" customHeight="1" x14ac:dyDescent="0.3">
      <c r="A15" s="161" t="s">
        <v>809</v>
      </c>
      <c r="B15" s="194" t="s">
        <v>810</v>
      </c>
      <c r="C15" s="152"/>
      <c r="D15" s="155" t="s">
        <v>792</v>
      </c>
      <c r="E15" s="155"/>
      <c r="F15" s="177" t="s">
        <v>811</v>
      </c>
      <c r="G15" s="177"/>
      <c r="H15" s="180" t="s">
        <v>794</v>
      </c>
      <c r="I15" s="180"/>
      <c r="J15" s="174" t="s">
        <v>812</v>
      </c>
      <c r="K15" s="174"/>
      <c r="L15" s="183" t="s">
        <v>813</v>
      </c>
      <c r="M15" s="183"/>
      <c r="N15" s="165" t="s">
        <v>732</v>
      </c>
      <c r="O15" s="166"/>
      <c r="P15" s="171" t="s">
        <v>732</v>
      </c>
      <c r="Q15" s="165"/>
      <c r="R15" s="180" t="s">
        <v>814</v>
      </c>
      <c r="S15" s="180"/>
      <c r="T15" s="155" t="s">
        <v>815</v>
      </c>
      <c r="U15" s="155"/>
      <c r="V15" s="183" t="s">
        <v>813</v>
      </c>
      <c r="W15" s="183"/>
      <c r="X15" s="174" t="s">
        <v>799</v>
      </c>
      <c r="Y15" s="174"/>
      <c r="Z15" s="177" t="s">
        <v>816</v>
      </c>
      <c r="AA15" s="177"/>
      <c r="AB15" s="152" t="s">
        <v>817</v>
      </c>
      <c r="AC15" s="189"/>
      <c r="AD15" s="186" t="s">
        <v>815</v>
      </c>
      <c r="AE15" s="155"/>
      <c r="AF15" s="174" t="s">
        <v>812</v>
      </c>
      <c r="AG15" s="174"/>
      <c r="AH15" s="177" t="s">
        <v>816</v>
      </c>
      <c r="AI15" s="177"/>
      <c r="AJ15" s="180" t="s">
        <v>818</v>
      </c>
      <c r="AK15" s="180"/>
      <c r="AL15" s="183" t="s">
        <v>813</v>
      </c>
      <c r="AM15" s="183"/>
      <c r="AN15" s="152" t="s">
        <v>810</v>
      </c>
      <c r="AO15" s="152"/>
      <c r="AP15" s="165" t="s">
        <v>732</v>
      </c>
      <c r="AQ15" s="166"/>
      <c r="AR15" s="171" t="s">
        <v>732</v>
      </c>
      <c r="AS15" s="165"/>
      <c r="AT15" s="174" t="s">
        <v>812</v>
      </c>
      <c r="AU15" s="174"/>
      <c r="AV15" s="177" t="s">
        <v>816</v>
      </c>
      <c r="AW15" s="177"/>
      <c r="AX15" s="180" t="s">
        <v>814</v>
      </c>
      <c r="AY15" s="180"/>
      <c r="AZ15" s="183" t="s">
        <v>813</v>
      </c>
      <c r="BA15" s="183"/>
      <c r="BB15" s="152" t="s">
        <v>817</v>
      </c>
      <c r="BC15" s="152"/>
      <c r="BD15" s="155" t="s">
        <v>815</v>
      </c>
      <c r="BE15" s="156"/>
      <c r="BF15" s="161">
        <v>30</v>
      </c>
      <c r="BG15" s="198"/>
      <c r="BH15" s="198"/>
      <c r="BI15" s="90"/>
    </row>
    <row r="16" spans="1:61" ht="14.4" customHeight="1" x14ac:dyDescent="0.3">
      <c r="A16" s="162"/>
      <c r="B16" s="195"/>
      <c r="C16" s="153"/>
      <c r="D16" s="157"/>
      <c r="E16" s="157"/>
      <c r="F16" s="178"/>
      <c r="G16" s="178"/>
      <c r="H16" s="181"/>
      <c r="I16" s="181"/>
      <c r="J16" s="175"/>
      <c r="K16" s="175"/>
      <c r="L16" s="184"/>
      <c r="M16" s="184"/>
      <c r="N16" s="167"/>
      <c r="O16" s="168"/>
      <c r="P16" s="172"/>
      <c r="Q16" s="167"/>
      <c r="R16" s="181"/>
      <c r="S16" s="181"/>
      <c r="T16" s="157"/>
      <c r="U16" s="157"/>
      <c r="V16" s="184"/>
      <c r="W16" s="184"/>
      <c r="X16" s="175"/>
      <c r="Y16" s="175"/>
      <c r="Z16" s="178"/>
      <c r="AA16" s="178"/>
      <c r="AB16" s="153"/>
      <c r="AC16" s="190"/>
      <c r="AD16" s="187"/>
      <c r="AE16" s="157"/>
      <c r="AF16" s="175"/>
      <c r="AG16" s="175"/>
      <c r="AH16" s="178"/>
      <c r="AI16" s="178"/>
      <c r="AJ16" s="181"/>
      <c r="AK16" s="181"/>
      <c r="AL16" s="184"/>
      <c r="AM16" s="184"/>
      <c r="AN16" s="153"/>
      <c r="AO16" s="153"/>
      <c r="AP16" s="167"/>
      <c r="AQ16" s="168"/>
      <c r="AR16" s="172"/>
      <c r="AS16" s="167"/>
      <c r="AT16" s="175"/>
      <c r="AU16" s="175"/>
      <c r="AV16" s="178"/>
      <c r="AW16" s="178"/>
      <c r="AX16" s="181"/>
      <c r="AY16" s="181"/>
      <c r="AZ16" s="184"/>
      <c r="BA16" s="184"/>
      <c r="BB16" s="153"/>
      <c r="BC16" s="153"/>
      <c r="BD16" s="157"/>
      <c r="BE16" s="158"/>
      <c r="BF16" s="162"/>
      <c r="BG16" s="198"/>
      <c r="BH16" s="198"/>
      <c r="BI16" s="90"/>
    </row>
    <row r="17" spans="1:61" ht="14.7" customHeight="1" x14ac:dyDescent="0.4">
      <c r="A17" s="162"/>
      <c r="B17" s="195"/>
      <c r="C17" s="153"/>
      <c r="D17" s="157"/>
      <c r="E17" s="157"/>
      <c r="F17" s="178"/>
      <c r="G17" s="178"/>
      <c r="H17" s="181"/>
      <c r="I17" s="181"/>
      <c r="J17" s="175"/>
      <c r="K17" s="175"/>
      <c r="L17" s="184"/>
      <c r="M17" s="184"/>
      <c r="N17" s="167"/>
      <c r="O17" s="168"/>
      <c r="P17" s="172"/>
      <c r="Q17" s="167"/>
      <c r="R17" s="181"/>
      <c r="S17" s="181"/>
      <c r="T17" s="157"/>
      <c r="U17" s="157"/>
      <c r="V17" s="184"/>
      <c r="W17" s="184"/>
      <c r="X17" s="175"/>
      <c r="Y17" s="175"/>
      <c r="Z17" s="178"/>
      <c r="AA17" s="178"/>
      <c r="AB17" s="153"/>
      <c r="AC17" s="190"/>
      <c r="AD17" s="187"/>
      <c r="AE17" s="157"/>
      <c r="AF17" s="175"/>
      <c r="AG17" s="175"/>
      <c r="AH17" s="178"/>
      <c r="AI17" s="178"/>
      <c r="AJ17" s="181"/>
      <c r="AK17" s="181"/>
      <c r="AL17" s="184"/>
      <c r="AM17" s="184"/>
      <c r="AN17" s="153"/>
      <c r="AO17" s="153"/>
      <c r="AP17" s="167"/>
      <c r="AQ17" s="168"/>
      <c r="AR17" s="172"/>
      <c r="AS17" s="167"/>
      <c r="AT17" s="175"/>
      <c r="AU17" s="175"/>
      <c r="AV17" s="178"/>
      <c r="AW17" s="178"/>
      <c r="AX17" s="181"/>
      <c r="AY17" s="181"/>
      <c r="AZ17" s="184"/>
      <c r="BA17" s="184"/>
      <c r="BB17" s="153"/>
      <c r="BC17" s="153"/>
      <c r="BD17" s="157"/>
      <c r="BE17" s="158"/>
      <c r="BF17" s="162"/>
      <c r="BG17" s="86"/>
      <c r="BH17" s="86"/>
      <c r="BI17" s="86"/>
    </row>
    <row r="18" spans="1:61" ht="14.7" customHeight="1" x14ac:dyDescent="0.4">
      <c r="A18" s="162"/>
      <c r="B18" s="195"/>
      <c r="C18" s="153"/>
      <c r="D18" s="157"/>
      <c r="E18" s="157"/>
      <c r="F18" s="178"/>
      <c r="G18" s="178"/>
      <c r="H18" s="181"/>
      <c r="I18" s="181"/>
      <c r="J18" s="175"/>
      <c r="K18" s="175"/>
      <c r="L18" s="184"/>
      <c r="M18" s="184"/>
      <c r="N18" s="167"/>
      <c r="O18" s="168"/>
      <c r="P18" s="172"/>
      <c r="Q18" s="167"/>
      <c r="R18" s="181"/>
      <c r="S18" s="181"/>
      <c r="T18" s="157"/>
      <c r="U18" s="157"/>
      <c r="V18" s="184"/>
      <c r="W18" s="184"/>
      <c r="X18" s="175"/>
      <c r="Y18" s="175"/>
      <c r="Z18" s="178"/>
      <c r="AA18" s="178"/>
      <c r="AB18" s="153"/>
      <c r="AC18" s="190"/>
      <c r="AD18" s="187"/>
      <c r="AE18" s="157"/>
      <c r="AF18" s="175"/>
      <c r="AG18" s="175"/>
      <c r="AH18" s="178"/>
      <c r="AI18" s="178"/>
      <c r="AJ18" s="181"/>
      <c r="AK18" s="181"/>
      <c r="AL18" s="184"/>
      <c r="AM18" s="184"/>
      <c r="AN18" s="153"/>
      <c r="AO18" s="153"/>
      <c r="AP18" s="167"/>
      <c r="AQ18" s="168"/>
      <c r="AR18" s="172"/>
      <c r="AS18" s="167"/>
      <c r="AT18" s="175"/>
      <c r="AU18" s="175"/>
      <c r="AV18" s="178"/>
      <c r="AW18" s="178"/>
      <c r="AX18" s="181"/>
      <c r="AY18" s="181"/>
      <c r="AZ18" s="184"/>
      <c r="BA18" s="184"/>
      <c r="BB18" s="153"/>
      <c r="BC18" s="153"/>
      <c r="BD18" s="157"/>
      <c r="BE18" s="158"/>
      <c r="BF18" s="162"/>
      <c r="BG18" s="86"/>
      <c r="BH18" s="86"/>
      <c r="BI18" s="86"/>
    </row>
    <row r="19" spans="1:61" ht="21" x14ac:dyDescent="0.4">
      <c r="A19" s="162"/>
      <c r="B19" s="195"/>
      <c r="C19" s="153"/>
      <c r="D19" s="157"/>
      <c r="E19" s="157"/>
      <c r="F19" s="178"/>
      <c r="G19" s="178"/>
      <c r="H19" s="181"/>
      <c r="I19" s="181"/>
      <c r="J19" s="175"/>
      <c r="K19" s="175"/>
      <c r="L19" s="184"/>
      <c r="M19" s="184"/>
      <c r="N19" s="167"/>
      <c r="O19" s="168"/>
      <c r="P19" s="172"/>
      <c r="Q19" s="167"/>
      <c r="R19" s="181"/>
      <c r="S19" s="181"/>
      <c r="T19" s="157"/>
      <c r="U19" s="157"/>
      <c r="V19" s="184"/>
      <c r="W19" s="184"/>
      <c r="X19" s="175"/>
      <c r="Y19" s="175"/>
      <c r="Z19" s="178"/>
      <c r="AA19" s="178"/>
      <c r="AB19" s="153"/>
      <c r="AC19" s="190"/>
      <c r="AD19" s="187"/>
      <c r="AE19" s="157"/>
      <c r="AF19" s="175"/>
      <c r="AG19" s="175"/>
      <c r="AH19" s="178"/>
      <c r="AI19" s="178"/>
      <c r="AJ19" s="181"/>
      <c r="AK19" s="181"/>
      <c r="AL19" s="184"/>
      <c r="AM19" s="184"/>
      <c r="AN19" s="153"/>
      <c r="AO19" s="153"/>
      <c r="AP19" s="167"/>
      <c r="AQ19" s="168"/>
      <c r="AR19" s="172"/>
      <c r="AS19" s="167"/>
      <c r="AT19" s="175"/>
      <c r="AU19" s="175"/>
      <c r="AV19" s="178"/>
      <c r="AW19" s="178"/>
      <c r="AX19" s="181"/>
      <c r="AY19" s="181"/>
      <c r="AZ19" s="184"/>
      <c r="BA19" s="184"/>
      <c r="BB19" s="153"/>
      <c r="BC19" s="153"/>
      <c r="BD19" s="157"/>
      <c r="BE19" s="158"/>
      <c r="BF19" s="162"/>
      <c r="BG19" s="86"/>
      <c r="BH19" s="86"/>
      <c r="BI19" s="86"/>
    </row>
    <row r="20" spans="1:61" ht="21" x14ac:dyDescent="0.4">
      <c r="A20" s="162"/>
      <c r="B20" s="195"/>
      <c r="C20" s="153"/>
      <c r="D20" s="157"/>
      <c r="E20" s="157"/>
      <c r="F20" s="178"/>
      <c r="G20" s="178"/>
      <c r="H20" s="181"/>
      <c r="I20" s="181"/>
      <c r="J20" s="175"/>
      <c r="K20" s="175"/>
      <c r="L20" s="184"/>
      <c r="M20" s="184"/>
      <c r="N20" s="167"/>
      <c r="O20" s="168"/>
      <c r="P20" s="172"/>
      <c r="Q20" s="167"/>
      <c r="R20" s="181"/>
      <c r="S20" s="181"/>
      <c r="T20" s="157"/>
      <c r="U20" s="157"/>
      <c r="V20" s="184"/>
      <c r="W20" s="184"/>
      <c r="X20" s="175"/>
      <c r="Y20" s="175"/>
      <c r="Z20" s="178"/>
      <c r="AA20" s="178"/>
      <c r="AB20" s="153"/>
      <c r="AC20" s="190"/>
      <c r="AD20" s="187"/>
      <c r="AE20" s="157"/>
      <c r="AF20" s="175"/>
      <c r="AG20" s="175"/>
      <c r="AH20" s="178"/>
      <c r="AI20" s="178"/>
      <c r="AJ20" s="181"/>
      <c r="AK20" s="181"/>
      <c r="AL20" s="184"/>
      <c r="AM20" s="184"/>
      <c r="AN20" s="153"/>
      <c r="AO20" s="153"/>
      <c r="AP20" s="167"/>
      <c r="AQ20" s="168"/>
      <c r="AR20" s="172"/>
      <c r="AS20" s="167"/>
      <c r="AT20" s="175"/>
      <c r="AU20" s="175"/>
      <c r="AV20" s="178"/>
      <c r="AW20" s="178"/>
      <c r="AX20" s="181"/>
      <c r="AY20" s="181"/>
      <c r="AZ20" s="184"/>
      <c r="BA20" s="184"/>
      <c r="BB20" s="153"/>
      <c r="BC20" s="153"/>
      <c r="BD20" s="157"/>
      <c r="BE20" s="158"/>
      <c r="BF20" s="162"/>
      <c r="BG20" s="86"/>
      <c r="BH20" s="86"/>
      <c r="BI20" s="86"/>
    </row>
    <row r="21" spans="1:61" ht="21" x14ac:dyDescent="0.4">
      <c r="A21" s="162"/>
      <c r="B21" s="195"/>
      <c r="C21" s="153"/>
      <c r="D21" s="157"/>
      <c r="E21" s="157"/>
      <c r="F21" s="178"/>
      <c r="G21" s="178"/>
      <c r="H21" s="181"/>
      <c r="I21" s="181"/>
      <c r="J21" s="175"/>
      <c r="K21" s="175"/>
      <c r="L21" s="184"/>
      <c r="M21" s="184"/>
      <c r="N21" s="167"/>
      <c r="O21" s="168"/>
      <c r="P21" s="172"/>
      <c r="Q21" s="167"/>
      <c r="R21" s="181"/>
      <c r="S21" s="181"/>
      <c r="T21" s="157"/>
      <c r="U21" s="157"/>
      <c r="V21" s="184"/>
      <c r="W21" s="184"/>
      <c r="X21" s="175"/>
      <c r="Y21" s="175"/>
      <c r="Z21" s="178"/>
      <c r="AA21" s="178"/>
      <c r="AB21" s="153"/>
      <c r="AC21" s="190"/>
      <c r="AD21" s="187"/>
      <c r="AE21" s="157"/>
      <c r="AF21" s="175"/>
      <c r="AG21" s="175"/>
      <c r="AH21" s="178"/>
      <c r="AI21" s="178"/>
      <c r="AJ21" s="181"/>
      <c r="AK21" s="181"/>
      <c r="AL21" s="184"/>
      <c r="AM21" s="184"/>
      <c r="AN21" s="153"/>
      <c r="AO21" s="153"/>
      <c r="AP21" s="167"/>
      <c r="AQ21" s="168"/>
      <c r="AR21" s="172"/>
      <c r="AS21" s="167"/>
      <c r="AT21" s="175"/>
      <c r="AU21" s="175"/>
      <c r="AV21" s="178"/>
      <c r="AW21" s="178"/>
      <c r="AX21" s="181"/>
      <c r="AY21" s="181"/>
      <c r="AZ21" s="184"/>
      <c r="BA21" s="184"/>
      <c r="BB21" s="153"/>
      <c r="BC21" s="153"/>
      <c r="BD21" s="157"/>
      <c r="BE21" s="158"/>
      <c r="BF21" s="162"/>
      <c r="BG21" s="86"/>
      <c r="BH21" s="86"/>
      <c r="BI21" s="86"/>
    </row>
    <row r="22" spans="1:61" ht="21" x14ac:dyDescent="0.4">
      <c r="A22" s="162"/>
      <c r="B22" s="195"/>
      <c r="C22" s="153"/>
      <c r="D22" s="157"/>
      <c r="E22" s="157"/>
      <c r="F22" s="178"/>
      <c r="G22" s="178"/>
      <c r="H22" s="181"/>
      <c r="I22" s="181"/>
      <c r="J22" s="175"/>
      <c r="K22" s="175"/>
      <c r="L22" s="184"/>
      <c r="M22" s="184"/>
      <c r="N22" s="167"/>
      <c r="O22" s="168"/>
      <c r="P22" s="172"/>
      <c r="Q22" s="167"/>
      <c r="R22" s="181"/>
      <c r="S22" s="181"/>
      <c r="T22" s="157"/>
      <c r="U22" s="157"/>
      <c r="V22" s="184"/>
      <c r="W22" s="184"/>
      <c r="X22" s="175"/>
      <c r="Y22" s="175"/>
      <c r="Z22" s="178"/>
      <c r="AA22" s="178"/>
      <c r="AB22" s="153"/>
      <c r="AC22" s="190"/>
      <c r="AD22" s="187"/>
      <c r="AE22" s="157"/>
      <c r="AF22" s="175"/>
      <c r="AG22" s="175"/>
      <c r="AH22" s="178"/>
      <c r="AI22" s="178"/>
      <c r="AJ22" s="181"/>
      <c r="AK22" s="181"/>
      <c r="AL22" s="184"/>
      <c r="AM22" s="184"/>
      <c r="AN22" s="153"/>
      <c r="AO22" s="153"/>
      <c r="AP22" s="167"/>
      <c r="AQ22" s="168"/>
      <c r="AR22" s="172"/>
      <c r="AS22" s="167"/>
      <c r="AT22" s="175"/>
      <c r="AU22" s="175"/>
      <c r="AV22" s="178"/>
      <c r="AW22" s="178"/>
      <c r="AX22" s="181"/>
      <c r="AY22" s="181"/>
      <c r="AZ22" s="184"/>
      <c r="BA22" s="184"/>
      <c r="BB22" s="153"/>
      <c r="BC22" s="153"/>
      <c r="BD22" s="157"/>
      <c r="BE22" s="158"/>
      <c r="BF22" s="162"/>
      <c r="BG22" s="86"/>
      <c r="BH22" s="86"/>
      <c r="BI22" s="86"/>
    </row>
    <row r="23" spans="1:61" ht="14.7" customHeight="1" x14ac:dyDescent="0.4">
      <c r="A23" s="162"/>
      <c r="B23" s="195"/>
      <c r="C23" s="153"/>
      <c r="D23" s="157"/>
      <c r="E23" s="157"/>
      <c r="F23" s="178"/>
      <c r="G23" s="178"/>
      <c r="H23" s="181"/>
      <c r="I23" s="181"/>
      <c r="J23" s="175"/>
      <c r="K23" s="175"/>
      <c r="L23" s="184"/>
      <c r="M23" s="184"/>
      <c r="N23" s="167"/>
      <c r="O23" s="168"/>
      <c r="P23" s="172"/>
      <c r="Q23" s="167"/>
      <c r="R23" s="181"/>
      <c r="S23" s="181"/>
      <c r="T23" s="157"/>
      <c r="U23" s="157"/>
      <c r="V23" s="184"/>
      <c r="W23" s="184"/>
      <c r="X23" s="175"/>
      <c r="Y23" s="175"/>
      <c r="Z23" s="178"/>
      <c r="AA23" s="178"/>
      <c r="AB23" s="153"/>
      <c r="AC23" s="190"/>
      <c r="AD23" s="187"/>
      <c r="AE23" s="157"/>
      <c r="AF23" s="175"/>
      <c r="AG23" s="175"/>
      <c r="AH23" s="178"/>
      <c r="AI23" s="178"/>
      <c r="AJ23" s="181"/>
      <c r="AK23" s="181"/>
      <c r="AL23" s="184"/>
      <c r="AM23" s="184"/>
      <c r="AN23" s="153"/>
      <c r="AO23" s="153"/>
      <c r="AP23" s="167"/>
      <c r="AQ23" s="168"/>
      <c r="AR23" s="172"/>
      <c r="AS23" s="167"/>
      <c r="AT23" s="175"/>
      <c r="AU23" s="175"/>
      <c r="AV23" s="178"/>
      <c r="AW23" s="178"/>
      <c r="AX23" s="181"/>
      <c r="AY23" s="181"/>
      <c r="AZ23" s="184"/>
      <c r="BA23" s="184"/>
      <c r="BB23" s="153"/>
      <c r="BC23" s="153"/>
      <c r="BD23" s="157"/>
      <c r="BE23" s="158"/>
      <c r="BF23" s="162"/>
      <c r="BG23" s="86"/>
      <c r="BH23" s="86"/>
      <c r="BI23" s="86"/>
    </row>
    <row r="24" spans="1:61" ht="21" x14ac:dyDescent="0.4">
      <c r="A24" s="162"/>
      <c r="B24" s="195"/>
      <c r="C24" s="153"/>
      <c r="D24" s="157"/>
      <c r="E24" s="157"/>
      <c r="F24" s="178"/>
      <c r="G24" s="178"/>
      <c r="H24" s="181"/>
      <c r="I24" s="181"/>
      <c r="J24" s="175"/>
      <c r="K24" s="175"/>
      <c r="L24" s="184"/>
      <c r="M24" s="184"/>
      <c r="N24" s="167"/>
      <c r="O24" s="168"/>
      <c r="P24" s="172"/>
      <c r="Q24" s="167"/>
      <c r="R24" s="181"/>
      <c r="S24" s="181"/>
      <c r="T24" s="157"/>
      <c r="U24" s="157"/>
      <c r="V24" s="184"/>
      <c r="W24" s="184"/>
      <c r="X24" s="175"/>
      <c r="Y24" s="175"/>
      <c r="Z24" s="178"/>
      <c r="AA24" s="178"/>
      <c r="AB24" s="153"/>
      <c r="AC24" s="190"/>
      <c r="AD24" s="187"/>
      <c r="AE24" s="157"/>
      <c r="AF24" s="175"/>
      <c r="AG24" s="175"/>
      <c r="AH24" s="178"/>
      <c r="AI24" s="178"/>
      <c r="AJ24" s="181"/>
      <c r="AK24" s="181"/>
      <c r="AL24" s="184"/>
      <c r="AM24" s="184"/>
      <c r="AN24" s="153"/>
      <c r="AO24" s="153"/>
      <c r="AP24" s="167"/>
      <c r="AQ24" s="168"/>
      <c r="AR24" s="172"/>
      <c r="AS24" s="167"/>
      <c r="AT24" s="175"/>
      <c r="AU24" s="175"/>
      <c r="AV24" s="178"/>
      <c r="AW24" s="178"/>
      <c r="AX24" s="181"/>
      <c r="AY24" s="181"/>
      <c r="AZ24" s="184"/>
      <c r="BA24" s="184"/>
      <c r="BB24" s="153"/>
      <c r="BC24" s="153"/>
      <c r="BD24" s="157"/>
      <c r="BE24" s="158"/>
      <c r="BF24" s="162"/>
      <c r="BG24" s="86"/>
      <c r="BH24" s="86"/>
      <c r="BI24" s="86"/>
    </row>
    <row r="25" spans="1:61" ht="14.7" customHeight="1" x14ac:dyDescent="0.4">
      <c r="A25" s="162"/>
      <c r="B25" s="195"/>
      <c r="C25" s="153"/>
      <c r="D25" s="157"/>
      <c r="E25" s="157"/>
      <c r="F25" s="178"/>
      <c r="G25" s="178"/>
      <c r="H25" s="181"/>
      <c r="I25" s="181"/>
      <c r="J25" s="175"/>
      <c r="K25" s="175"/>
      <c r="L25" s="184"/>
      <c r="M25" s="184"/>
      <c r="N25" s="167"/>
      <c r="O25" s="168"/>
      <c r="P25" s="172"/>
      <c r="Q25" s="167"/>
      <c r="R25" s="181"/>
      <c r="S25" s="181"/>
      <c r="T25" s="157"/>
      <c r="U25" s="157"/>
      <c r="V25" s="184"/>
      <c r="W25" s="184"/>
      <c r="X25" s="175"/>
      <c r="Y25" s="175"/>
      <c r="Z25" s="178"/>
      <c r="AA25" s="178"/>
      <c r="AB25" s="153"/>
      <c r="AC25" s="190"/>
      <c r="AD25" s="187"/>
      <c r="AE25" s="157"/>
      <c r="AF25" s="175"/>
      <c r="AG25" s="175"/>
      <c r="AH25" s="178"/>
      <c r="AI25" s="178"/>
      <c r="AJ25" s="181"/>
      <c r="AK25" s="181"/>
      <c r="AL25" s="184"/>
      <c r="AM25" s="184"/>
      <c r="AN25" s="153"/>
      <c r="AO25" s="153"/>
      <c r="AP25" s="167"/>
      <c r="AQ25" s="168"/>
      <c r="AR25" s="172"/>
      <c r="AS25" s="167"/>
      <c r="AT25" s="175"/>
      <c r="AU25" s="175"/>
      <c r="AV25" s="178"/>
      <c r="AW25" s="178"/>
      <c r="AX25" s="181"/>
      <c r="AY25" s="181"/>
      <c r="AZ25" s="184"/>
      <c r="BA25" s="184"/>
      <c r="BB25" s="153"/>
      <c r="BC25" s="153"/>
      <c r="BD25" s="157"/>
      <c r="BE25" s="158"/>
      <c r="BF25" s="162"/>
      <c r="BG25" s="86"/>
      <c r="BH25" s="86"/>
      <c r="BI25" s="86"/>
    </row>
    <row r="26" spans="1:61" ht="21" x14ac:dyDescent="0.4">
      <c r="A26" s="162"/>
      <c r="B26" s="195"/>
      <c r="C26" s="153"/>
      <c r="D26" s="157"/>
      <c r="E26" s="157"/>
      <c r="F26" s="178"/>
      <c r="G26" s="178"/>
      <c r="H26" s="181"/>
      <c r="I26" s="181"/>
      <c r="J26" s="175"/>
      <c r="K26" s="175"/>
      <c r="L26" s="184"/>
      <c r="M26" s="184"/>
      <c r="N26" s="167"/>
      <c r="O26" s="168"/>
      <c r="P26" s="172"/>
      <c r="Q26" s="167"/>
      <c r="R26" s="181"/>
      <c r="S26" s="181"/>
      <c r="T26" s="157"/>
      <c r="U26" s="157"/>
      <c r="V26" s="184"/>
      <c r="W26" s="184"/>
      <c r="X26" s="175"/>
      <c r="Y26" s="175"/>
      <c r="Z26" s="178"/>
      <c r="AA26" s="178"/>
      <c r="AB26" s="153"/>
      <c r="AC26" s="190"/>
      <c r="AD26" s="187"/>
      <c r="AE26" s="157"/>
      <c r="AF26" s="175"/>
      <c r="AG26" s="175"/>
      <c r="AH26" s="178"/>
      <c r="AI26" s="178"/>
      <c r="AJ26" s="181"/>
      <c r="AK26" s="181"/>
      <c r="AL26" s="184"/>
      <c r="AM26" s="184"/>
      <c r="AN26" s="153"/>
      <c r="AO26" s="153"/>
      <c r="AP26" s="167"/>
      <c r="AQ26" s="168"/>
      <c r="AR26" s="172"/>
      <c r="AS26" s="167"/>
      <c r="AT26" s="175"/>
      <c r="AU26" s="175"/>
      <c r="AV26" s="178"/>
      <c r="AW26" s="178"/>
      <c r="AX26" s="181"/>
      <c r="AY26" s="181"/>
      <c r="AZ26" s="184"/>
      <c r="BA26" s="184"/>
      <c r="BB26" s="153"/>
      <c r="BC26" s="153"/>
      <c r="BD26" s="157"/>
      <c r="BE26" s="158"/>
      <c r="BF26" s="162"/>
      <c r="BG26" s="86"/>
      <c r="BH26" s="86"/>
      <c r="BI26" s="86"/>
    </row>
    <row r="27" spans="1:61" ht="21" x14ac:dyDescent="0.4">
      <c r="A27" s="162"/>
      <c r="B27" s="195"/>
      <c r="C27" s="153"/>
      <c r="D27" s="157"/>
      <c r="E27" s="157"/>
      <c r="F27" s="178"/>
      <c r="G27" s="178"/>
      <c r="H27" s="181"/>
      <c r="I27" s="181"/>
      <c r="J27" s="175"/>
      <c r="K27" s="175"/>
      <c r="L27" s="184"/>
      <c r="M27" s="184"/>
      <c r="N27" s="167"/>
      <c r="O27" s="168"/>
      <c r="P27" s="172"/>
      <c r="Q27" s="167"/>
      <c r="R27" s="181"/>
      <c r="S27" s="181"/>
      <c r="T27" s="157"/>
      <c r="U27" s="157"/>
      <c r="V27" s="184"/>
      <c r="W27" s="184"/>
      <c r="X27" s="175"/>
      <c r="Y27" s="175"/>
      <c r="Z27" s="178"/>
      <c r="AA27" s="178"/>
      <c r="AB27" s="153"/>
      <c r="AC27" s="190"/>
      <c r="AD27" s="187"/>
      <c r="AE27" s="157"/>
      <c r="AF27" s="175"/>
      <c r="AG27" s="175"/>
      <c r="AH27" s="178"/>
      <c r="AI27" s="178"/>
      <c r="AJ27" s="181"/>
      <c r="AK27" s="181"/>
      <c r="AL27" s="184"/>
      <c r="AM27" s="184"/>
      <c r="AN27" s="153"/>
      <c r="AO27" s="153"/>
      <c r="AP27" s="167"/>
      <c r="AQ27" s="168"/>
      <c r="AR27" s="172"/>
      <c r="AS27" s="167"/>
      <c r="AT27" s="175"/>
      <c r="AU27" s="175"/>
      <c r="AV27" s="178"/>
      <c r="AW27" s="178"/>
      <c r="AX27" s="181"/>
      <c r="AY27" s="181"/>
      <c r="AZ27" s="184"/>
      <c r="BA27" s="184"/>
      <c r="BB27" s="153"/>
      <c r="BC27" s="153"/>
      <c r="BD27" s="157"/>
      <c r="BE27" s="158"/>
      <c r="BF27" s="162"/>
      <c r="BG27" s="86"/>
      <c r="BH27" s="86"/>
      <c r="BI27" s="86"/>
    </row>
    <row r="28" spans="1:61" ht="21" x14ac:dyDescent="0.4">
      <c r="A28" s="162"/>
      <c r="B28" s="195"/>
      <c r="C28" s="153"/>
      <c r="D28" s="157"/>
      <c r="E28" s="157"/>
      <c r="F28" s="178"/>
      <c r="G28" s="178"/>
      <c r="H28" s="181"/>
      <c r="I28" s="181"/>
      <c r="J28" s="175"/>
      <c r="K28" s="175"/>
      <c r="L28" s="184"/>
      <c r="M28" s="184"/>
      <c r="N28" s="167"/>
      <c r="O28" s="168"/>
      <c r="P28" s="172"/>
      <c r="Q28" s="167"/>
      <c r="R28" s="181"/>
      <c r="S28" s="181"/>
      <c r="T28" s="157"/>
      <c r="U28" s="157"/>
      <c r="V28" s="184"/>
      <c r="W28" s="184"/>
      <c r="X28" s="175"/>
      <c r="Y28" s="175"/>
      <c r="Z28" s="178"/>
      <c r="AA28" s="178"/>
      <c r="AB28" s="153"/>
      <c r="AC28" s="190"/>
      <c r="AD28" s="187"/>
      <c r="AE28" s="157"/>
      <c r="AF28" s="175"/>
      <c r="AG28" s="175"/>
      <c r="AH28" s="178"/>
      <c r="AI28" s="178"/>
      <c r="AJ28" s="181"/>
      <c r="AK28" s="181"/>
      <c r="AL28" s="184"/>
      <c r="AM28" s="184"/>
      <c r="AN28" s="153"/>
      <c r="AO28" s="153"/>
      <c r="AP28" s="167"/>
      <c r="AQ28" s="168"/>
      <c r="AR28" s="172"/>
      <c r="AS28" s="167"/>
      <c r="AT28" s="175"/>
      <c r="AU28" s="175"/>
      <c r="AV28" s="178"/>
      <c r="AW28" s="178"/>
      <c r="AX28" s="181"/>
      <c r="AY28" s="181"/>
      <c r="AZ28" s="184"/>
      <c r="BA28" s="184"/>
      <c r="BB28" s="153"/>
      <c r="BC28" s="153"/>
      <c r="BD28" s="157"/>
      <c r="BE28" s="158"/>
      <c r="BF28" s="162"/>
      <c r="BG28" s="86"/>
      <c r="BH28" s="86"/>
      <c r="BI28" s="86"/>
    </row>
    <row r="29" spans="1:61" ht="14.7" customHeight="1" x14ac:dyDescent="0.4">
      <c r="A29" s="162"/>
      <c r="B29" s="195"/>
      <c r="C29" s="153"/>
      <c r="D29" s="157"/>
      <c r="E29" s="157"/>
      <c r="F29" s="178"/>
      <c r="G29" s="178"/>
      <c r="H29" s="181"/>
      <c r="I29" s="181"/>
      <c r="J29" s="175"/>
      <c r="K29" s="175"/>
      <c r="L29" s="184"/>
      <c r="M29" s="184"/>
      <c r="N29" s="167"/>
      <c r="O29" s="168"/>
      <c r="P29" s="172"/>
      <c r="Q29" s="167"/>
      <c r="R29" s="181"/>
      <c r="S29" s="181"/>
      <c r="T29" s="157"/>
      <c r="U29" s="157"/>
      <c r="V29" s="184"/>
      <c r="W29" s="184"/>
      <c r="X29" s="175"/>
      <c r="Y29" s="175"/>
      <c r="Z29" s="178"/>
      <c r="AA29" s="178"/>
      <c r="AB29" s="153"/>
      <c r="AC29" s="190"/>
      <c r="AD29" s="187"/>
      <c r="AE29" s="157"/>
      <c r="AF29" s="175"/>
      <c r="AG29" s="175"/>
      <c r="AH29" s="178"/>
      <c r="AI29" s="178"/>
      <c r="AJ29" s="181"/>
      <c r="AK29" s="181"/>
      <c r="AL29" s="184"/>
      <c r="AM29" s="184"/>
      <c r="AN29" s="153"/>
      <c r="AO29" s="153"/>
      <c r="AP29" s="167"/>
      <c r="AQ29" s="168"/>
      <c r="AR29" s="172"/>
      <c r="AS29" s="167"/>
      <c r="AT29" s="175"/>
      <c r="AU29" s="175"/>
      <c r="AV29" s="178"/>
      <c r="AW29" s="178"/>
      <c r="AX29" s="181"/>
      <c r="AY29" s="181"/>
      <c r="AZ29" s="184"/>
      <c r="BA29" s="184"/>
      <c r="BB29" s="153"/>
      <c r="BC29" s="153"/>
      <c r="BD29" s="157"/>
      <c r="BE29" s="158"/>
      <c r="BF29" s="162"/>
      <c r="BG29" s="86"/>
      <c r="BH29" s="86"/>
      <c r="BI29" s="86"/>
    </row>
    <row r="30" spans="1:61" ht="21" x14ac:dyDescent="0.4">
      <c r="A30" s="162"/>
      <c r="B30" s="195"/>
      <c r="C30" s="153"/>
      <c r="D30" s="157"/>
      <c r="E30" s="157"/>
      <c r="F30" s="178"/>
      <c r="G30" s="178"/>
      <c r="H30" s="181"/>
      <c r="I30" s="181"/>
      <c r="J30" s="175"/>
      <c r="K30" s="175"/>
      <c r="L30" s="184"/>
      <c r="M30" s="184"/>
      <c r="N30" s="167"/>
      <c r="O30" s="168"/>
      <c r="P30" s="172"/>
      <c r="Q30" s="167"/>
      <c r="R30" s="181"/>
      <c r="S30" s="181"/>
      <c r="T30" s="157"/>
      <c r="U30" s="157"/>
      <c r="V30" s="184"/>
      <c r="W30" s="184"/>
      <c r="X30" s="175"/>
      <c r="Y30" s="175"/>
      <c r="Z30" s="178"/>
      <c r="AA30" s="178"/>
      <c r="AB30" s="153"/>
      <c r="AC30" s="190"/>
      <c r="AD30" s="187"/>
      <c r="AE30" s="157"/>
      <c r="AF30" s="175"/>
      <c r="AG30" s="175"/>
      <c r="AH30" s="178"/>
      <c r="AI30" s="178"/>
      <c r="AJ30" s="181"/>
      <c r="AK30" s="181"/>
      <c r="AL30" s="184"/>
      <c r="AM30" s="184"/>
      <c r="AN30" s="153"/>
      <c r="AO30" s="153"/>
      <c r="AP30" s="167"/>
      <c r="AQ30" s="168"/>
      <c r="AR30" s="172"/>
      <c r="AS30" s="167"/>
      <c r="AT30" s="175"/>
      <c r="AU30" s="175"/>
      <c r="AV30" s="178"/>
      <c r="AW30" s="178"/>
      <c r="AX30" s="181"/>
      <c r="AY30" s="181"/>
      <c r="AZ30" s="184"/>
      <c r="BA30" s="184"/>
      <c r="BB30" s="153"/>
      <c r="BC30" s="153"/>
      <c r="BD30" s="157"/>
      <c r="BE30" s="158"/>
      <c r="BF30" s="162"/>
      <c r="BG30" s="86"/>
      <c r="BH30" s="86"/>
      <c r="BI30" s="86"/>
    </row>
    <row r="31" spans="1:61" ht="21" x14ac:dyDescent="0.4">
      <c r="A31" s="162"/>
      <c r="B31" s="195"/>
      <c r="C31" s="153"/>
      <c r="D31" s="157"/>
      <c r="E31" s="157"/>
      <c r="F31" s="178"/>
      <c r="G31" s="178"/>
      <c r="H31" s="181"/>
      <c r="I31" s="181"/>
      <c r="J31" s="175"/>
      <c r="K31" s="175"/>
      <c r="L31" s="184"/>
      <c r="M31" s="184"/>
      <c r="N31" s="167"/>
      <c r="O31" s="168"/>
      <c r="P31" s="172"/>
      <c r="Q31" s="167"/>
      <c r="R31" s="181"/>
      <c r="S31" s="181"/>
      <c r="T31" s="157"/>
      <c r="U31" s="157"/>
      <c r="V31" s="184"/>
      <c r="W31" s="184"/>
      <c r="X31" s="175"/>
      <c r="Y31" s="175"/>
      <c r="Z31" s="178"/>
      <c r="AA31" s="178"/>
      <c r="AB31" s="153"/>
      <c r="AC31" s="190"/>
      <c r="AD31" s="187"/>
      <c r="AE31" s="157"/>
      <c r="AF31" s="175"/>
      <c r="AG31" s="175"/>
      <c r="AH31" s="178"/>
      <c r="AI31" s="178"/>
      <c r="AJ31" s="181"/>
      <c r="AK31" s="181"/>
      <c r="AL31" s="184"/>
      <c r="AM31" s="184"/>
      <c r="AN31" s="153"/>
      <c r="AO31" s="153"/>
      <c r="AP31" s="167"/>
      <c r="AQ31" s="168"/>
      <c r="AR31" s="172"/>
      <c r="AS31" s="167"/>
      <c r="AT31" s="175"/>
      <c r="AU31" s="175"/>
      <c r="AV31" s="178"/>
      <c r="AW31" s="178"/>
      <c r="AX31" s="181"/>
      <c r="AY31" s="181"/>
      <c r="AZ31" s="184"/>
      <c r="BA31" s="184"/>
      <c r="BB31" s="153"/>
      <c r="BC31" s="153"/>
      <c r="BD31" s="157"/>
      <c r="BE31" s="158"/>
      <c r="BF31" s="162"/>
      <c r="BG31" s="86"/>
      <c r="BH31" s="86"/>
      <c r="BI31" s="86"/>
    </row>
    <row r="32" spans="1:61" ht="21" x14ac:dyDescent="0.4">
      <c r="A32" s="162"/>
      <c r="B32" s="195"/>
      <c r="C32" s="153"/>
      <c r="D32" s="157"/>
      <c r="E32" s="157"/>
      <c r="F32" s="178"/>
      <c r="G32" s="178"/>
      <c r="H32" s="181"/>
      <c r="I32" s="181"/>
      <c r="J32" s="175"/>
      <c r="K32" s="175"/>
      <c r="L32" s="184"/>
      <c r="M32" s="184"/>
      <c r="N32" s="167"/>
      <c r="O32" s="168"/>
      <c r="P32" s="172"/>
      <c r="Q32" s="167"/>
      <c r="R32" s="181"/>
      <c r="S32" s="181"/>
      <c r="T32" s="157"/>
      <c r="U32" s="157"/>
      <c r="V32" s="184"/>
      <c r="W32" s="184"/>
      <c r="X32" s="175"/>
      <c r="Y32" s="175"/>
      <c r="Z32" s="178"/>
      <c r="AA32" s="178"/>
      <c r="AB32" s="153"/>
      <c r="AC32" s="190"/>
      <c r="AD32" s="187"/>
      <c r="AE32" s="157"/>
      <c r="AF32" s="175"/>
      <c r="AG32" s="175"/>
      <c r="AH32" s="178"/>
      <c r="AI32" s="178"/>
      <c r="AJ32" s="181"/>
      <c r="AK32" s="181"/>
      <c r="AL32" s="184"/>
      <c r="AM32" s="184"/>
      <c r="AN32" s="153"/>
      <c r="AO32" s="153"/>
      <c r="AP32" s="167"/>
      <c r="AQ32" s="168"/>
      <c r="AR32" s="172"/>
      <c r="AS32" s="167"/>
      <c r="AT32" s="175"/>
      <c r="AU32" s="175"/>
      <c r="AV32" s="178"/>
      <c r="AW32" s="178"/>
      <c r="AX32" s="181"/>
      <c r="AY32" s="181"/>
      <c r="AZ32" s="184"/>
      <c r="BA32" s="184"/>
      <c r="BB32" s="153"/>
      <c r="BC32" s="153"/>
      <c r="BD32" s="157"/>
      <c r="BE32" s="158"/>
      <c r="BF32" s="162"/>
      <c r="BG32" s="86"/>
      <c r="BH32" s="86"/>
      <c r="BI32" s="86"/>
    </row>
    <row r="33" spans="1:61" ht="14.7" customHeight="1" x14ac:dyDescent="0.4">
      <c r="A33" s="162"/>
      <c r="B33" s="195"/>
      <c r="C33" s="153"/>
      <c r="D33" s="157"/>
      <c r="E33" s="157"/>
      <c r="F33" s="178"/>
      <c r="G33" s="178"/>
      <c r="H33" s="181"/>
      <c r="I33" s="181"/>
      <c r="J33" s="175"/>
      <c r="K33" s="175"/>
      <c r="L33" s="184"/>
      <c r="M33" s="184"/>
      <c r="N33" s="167"/>
      <c r="O33" s="168"/>
      <c r="P33" s="172"/>
      <c r="Q33" s="167"/>
      <c r="R33" s="181"/>
      <c r="S33" s="181"/>
      <c r="T33" s="157"/>
      <c r="U33" s="157"/>
      <c r="V33" s="184"/>
      <c r="W33" s="184"/>
      <c r="X33" s="175"/>
      <c r="Y33" s="175"/>
      <c r="Z33" s="178"/>
      <c r="AA33" s="178"/>
      <c r="AB33" s="153"/>
      <c r="AC33" s="190"/>
      <c r="AD33" s="187"/>
      <c r="AE33" s="157"/>
      <c r="AF33" s="175"/>
      <c r="AG33" s="175"/>
      <c r="AH33" s="178"/>
      <c r="AI33" s="178"/>
      <c r="AJ33" s="181"/>
      <c r="AK33" s="181"/>
      <c r="AL33" s="184"/>
      <c r="AM33" s="184"/>
      <c r="AN33" s="153"/>
      <c r="AO33" s="153"/>
      <c r="AP33" s="167"/>
      <c r="AQ33" s="168"/>
      <c r="AR33" s="172"/>
      <c r="AS33" s="167"/>
      <c r="AT33" s="175"/>
      <c r="AU33" s="175"/>
      <c r="AV33" s="178"/>
      <c r="AW33" s="178"/>
      <c r="AX33" s="181"/>
      <c r="AY33" s="181"/>
      <c r="AZ33" s="184"/>
      <c r="BA33" s="184"/>
      <c r="BB33" s="153"/>
      <c r="BC33" s="153"/>
      <c r="BD33" s="157"/>
      <c r="BE33" s="158"/>
      <c r="BF33" s="162"/>
      <c r="BG33" s="86"/>
      <c r="BH33" s="86"/>
      <c r="BI33" s="86"/>
    </row>
    <row r="34" spans="1:61" ht="21" x14ac:dyDescent="0.4">
      <c r="A34" s="162"/>
      <c r="B34" s="195"/>
      <c r="C34" s="153"/>
      <c r="D34" s="157"/>
      <c r="E34" s="157"/>
      <c r="F34" s="178"/>
      <c r="G34" s="178"/>
      <c r="H34" s="181"/>
      <c r="I34" s="181"/>
      <c r="J34" s="175"/>
      <c r="K34" s="175"/>
      <c r="L34" s="184"/>
      <c r="M34" s="184"/>
      <c r="N34" s="167"/>
      <c r="O34" s="168"/>
      <c r="P34" s="172"/>
      <c r="Q34" s="167"/>
      <c r="R34" s="181"/>
      <c r="S34" s="181"/>
      <c r="T34" s="157"/>
      <c r="U34" s="157"/>
      <c r="V34" s="184"/>
      <c r="W34" s="184"/>
      <c r="X34" s="175"/>
      <c r="Y34" s="175"/>
      <c r="Z34" s="178"/>
      <c r="AA34" s="178"/>
      <c r="AB34" s="153"/>
      <c r="AC34" s="190"/>
      <c r="AD34" s="187"/>
      <c r="AE34" s="157"/>
      <c r="AF34" s="175"/>
      <c r="AG34" s="175"/>
      <c r="AH34" s="178"/>
      <c r="AI34" s="178"/>
      <c r="AJ34" s="181"/>
      <c r="AK34" s="181"/>
      <c r="AL34" s="184"/>
      <c r="AM34" s="184"/>
      <c r="AN34" s="153"/>
      <c r="AO34" s="153"/>
      <c r="AP34" s="167"/>
      <c r="AQ34" s="168"/>
      <c r="AR34" s="172"/>
      <c r="AS34" s="167"/>
      <c r="AT34" s="175"/>
      <c r="AU34" s="175"/>
      <c r="AV34" s="178"/>
      <c r="AW34" s="178"/>
      <c r="AX34" s="181"/>
      <c r="AY34" s="181"/>
      <c r="AZ34" s="184"/>
      <c r="BA34" s="184"/>
      <c r="BB34" s="153"/>
      <c r="BC34" s="153"/>
      <c r="BD34" s="157"/>
      <c r="BE34" s="158"/>
      <c r="BF34" s="162"/>
      <c r="BG34" s="86"/>
      <c r="BH34" s="86"/>
      <c r="BI34" s="86"/>
    </row>
    <row r="35" spans="1:61" ht="14.7" customHeight="1" x14ac:dyDescent="0.4">
      <c r="A35" s="162"/>
      <c r="B35" s="195"/>
      <c r="C35" s="153"/>
      <c r="D35" s="157"/>
      <c r="E35" s="157"/>
      <c r="F35" s="178"/>
      <c r="G35" s="178"/>
      <c r="H35" s="181"/>
      <c r="I35" s="181"/>
      <c r="J35" s="175"/>
      <c r="K35" s="175"/>
      <c r="L35" s="184"/>
      <c r="M35" s="184"/>
      <c r="N35" s="167"/>
      <c r="O35" s="168"/>
      <c r="P35" s="172"/>
      <c r="Q35" s="167"/>
      <c r="R35" s="181"/>
      <c r="S35" s="181"/>
      <c r="T35" s="157"/>
      <c r="U35" s="157"/>
      <c r="V35" s="184"/>
      <c r="W35" s="184"/>
      <c r="X35" s="175"/>
      <c r="Y35" s="175"/>
      <c r="Z35" s="178"/>
      <c r="AA35" s="178"/>
      <c r="AB35" s="153"/>
      <c r="AC35" s="190"/>
      <c r="AD35" s="187"/>
      <c r="AE35" s="157"/>
      <c r="AF35" s="175"/>
      <c r="AG35" s="175"/>
      <c r="AH35" s="178"/>
      <c r="AI35" s="178"/>
      <c r="AJ35" s="181"/>
      <c r="AK35" s="181"/>
      <c r="AL35" s="184"/>
      <c r="AM35" s="184"/>
      <c r="AN35" s="153"/>
      <c r="AO35" s="153"/>
      <c r="AP35" s="167"/>
      <c r="AQ35" s="168"/>
      <c r="AR35" s="172"/>
      <c r="AS35" s="167"/>
      <c r="AT35" s="175"/>
      <c r="AU35" s="175"/>
      <c r="AV35" s="178"/>
      <c r="AW35" s="178"/>
      <c r="AX35" s="181"/>
      <c r="AY35" s="181"/>
      <c r="AZ35" s="184"/>
      <c r="BA35" s="184"/>
      <c r="BB35" s="153"/>
      <c r="BC35" s="153"/>
      <c r="BD35" s="157"/>
      <c r="BE35" s="158"/>
      <c r="BF35" s="162"/>
      <c r="BG35" s="86"/>
      <c r="BH35" s="86"/>
      <c r="BI35" s="86"/>
    </row>
    <row r="36" spans="1:61" ht="21" x14ac:dyDescent="0.4">
      <c r="A36" s="162"/>
      <c r="B36" s="195"/>
      <c r="C36" s="153"/>
      <c r="D36" s="157"/>
      <c r="E36" s="157"/>
      <c r="F36" s="178"/>
      <c r="G36" s="178"/>
      <c r="H36" s="181"/>
      <c r="I36" s="181"/>
      <c r="J36" s="175"/>
      <c r="K36" s="175"/>
      <c r="L36" s="184"/>
      <c r="M36" s="184"/>
      <c r="N36" s="167"/>
      <c r="O36" s="168"/>
      <c r="P36" s="172"/>
      <c r="Q36" s="167"/>
      <c r="R36" s="181"/>
      <c r="S36" s="181"/>
      <c r="T36" s="157"/>
      <c r="U36" s="157"/>
      <c r="V36" s="184"/>
      <c r="W36" s="184"/>
      <c r="X36" s="175"/>
      <c r="Y36" s="175"/>
      <c r="Z36" s="178"/>
      <c r="AA36" s="178"/>
      <c r="AB36" s="153"/>
      <c r="AC36" s="190"/>
      <c r="AD36" s="187"/>
      <c r="AE36" s="157"/>
      <c r="AF36" s="175"/>
      <c r="AG36" s="175"/>
      <c r="AH36" s="178"/>
      <c r="AI36" s="178"/>
      <c r="AJ36" s="181"/>
      <c r="AK36" s="181"/>
      <c r="AL36" s="184"/>
      <c r="AM36" s="184"/>
      <c r="AN36" s="153"/>
      <c r="AO36" s="153"/>
      <c r="AP36" s="167"/>
      <c r="AQ36" s="168"/>
      <c r="AR36" s="172"/>
      <c r="AS36" s="167"/>
      <c r="AT36" s="175"/>
      <c r="AU36" s="175"/>
      <c r="AV36" s="178"/>
      <c r="AW36" s="178"/>
      <c r="AX36" s="181"/>
      <c r="AY36" s="181"/>
      <c r="AZ36" s="184"/>
      <c r="BA36" s="184"/>
      <c r="BB36" s="153"/>
      <c r="BC36" s="153"/>
      <c r="BD36" s="157"/>
      <c r="BE36" s="158"/>
      <c r="BF36" s="162"/>
      <c r="BG36" s="86"/>
      <c r="BH36" s="86"/>
      <c r="BI36" s="86"/>
    </row>
    <row r="37" spans="1:61" ht="21" x14ac:dyDescent="0.4">
      <c r="A37" s="162"/>
      <c r="B37" s="195"/>
      <c r="C37" s="153"/>
      <c r="D37" s="157"/>
      <c r="E37" s="157"/>
      <c r="F37" s="178"/>
      <c r="G37" s="178"/>
      <c r="H37" s="181"/>
      <c r="I37" s="181"/>
      <c r="J37" s="175"/>
      <c r="K37" s="175"/>
      <c r="L37" s="184"/>
      <c r="M37" s="184"/>
      <c r="N37" s="167"/>
      <c r="O37" s="168"/>
      <c r="P37" s="172"/>
      <c r="Q37" s="167"/>
      <c r="R37" s="181"/>
      <c r="S37" s="181"/>
      <c r="T37" s="157"/>
      <c r="U37" s="157"/>
      <c r="V37" s="184"/>
      <c r="W37" s="184"/>
      <c r="X37" s="175"/>
      <c r="Y37" s="175"/>
      <c r="Z37" s="178"/>
      <c r="AA37" s="178"/>
      <c r="AB37" s="153"/>
      <c r="AC37" s="190"/>
      <c r="AD37" s="187"/>
      <c r="AE37" s="157"/>
      <c r="AF37" s="175"/>
      <c r="AG37" s="175"/>
      <c r="AH37" s="178"/>
      <c r="AI37" s="178"/>
      <c r="AJ37" s="181"/>
      <c r="AK37" s="181"/>
      <c r="AL37" s="184"/>
      <c r="AM37" s="184"/>
      <c r="AN37" s="153"/>
      <c r="AO37" s="153"/>
      <c r="AP37" s="167"/>
      <c r="AQ37" s="168"/>
      <c r="AR37" s="172"/>
      <c r="AS37" s="167"/>
      <c r="AT37" s="175"/>
      <c r="AU37" s="175"/>
      <c r="AV37" s="178"/>
      <c r="AW37" s="178"/>
      <c r="AX37" s="181"/>
      <c r="AY37" s="181"/>
      <c r="AZ37" s="184"/>
      <c r="BA37" s="184"/>
      <c r="BB37" s="153"/>
      <c r="BC37" s="153"/>
      <c r="BD37" s="157"/>
      <c r="BE37" s="158"/>
      <c r="BF37" s="162"/>
      <c r="BG37" s="86"/>
      <c r="BH37" s="86"/>
      <c r="BI37" s="86"/>
    </row>
    <row r="38" spans="1:61" ht="21" x14ac:dyDescent="0.4">
      <c r="A38" s="163"/>
      <c r="B38" s="196"/>
      <c r="C38" s="154"/>
      <c r="D38" s="159"/>
      <c r="E38" s="159"/>
      <c r="F38" s="179"/>
      <c r="G38" s="179"/>
      <c r="H38" s="182"/>
      <c r="I38" s="182"/>
      <c r="J38" s="176"/>
      <c r="K38" s="176"/>
      <c r="L38" s="185"/>
      <c r="M38" s="185"/>
      <c r="N38" s="169"/>
      <c r="O38" s="170"/>
      <c r="P38" s="173"/>
      <c r="Q38" s="169"/>
      <c r="R38" s="182"/>
      <c r="S38" s="182"/>
      <c r="T38" s="159"/>
      <c r="U38" s="159"/>
      <c r="V38" s="185"/>
      <c r="W38" s="185"/>
      <c r="X38" s="176"/>
      <c r="Y38" s="176"/>
      <c r="Z38" s="179"/>
      <c r="AA38" s="179"/>
      <c r="AB38" s="154"/>
      <c r="AC38" s="191"/>
      <c r="AD38" s="188"/>
      <c r="AE38" s="159"/>
      <c r="AF38" s="176"/>
      <c r="AG38" s="176"/>
      <c r="AH38" s="179"/>
      <c r="AI38" s="179"/>
      <c r="AJ38" s="182"/>
      <c r="AK38" s="182"/>
      <c r="AL38" s="185"/>
      <c r="AM38" s="185"/>
      <c r="AN38" s="154"/>
      <c r="AO38" s="154"/>
      <c r="AP38" s="169"/>
      <c r="AQ38" s="170"/>
      <c r="AR38" s="173"/>
      <c r="AS38" s="169"/>
      <c r="AT38" s="176"/>
      <c r="AU38" s="176"/>
      <c r="AV38" s="179"/>
      <c r="AW38" s="179"/>
      <c r="AX38" s="182"/>
      <c r="AY38" s="182"/>
      <c r="AZ38" s="185"/>
      <c r="BA38" s="185"/>
      <c r="BB38" s="154"/>
      <c r="BC38" s="154"/>
      <c r="BD38" s="159"/>
      <c r="BE38" s="160"/>
      <c r="BF38" s="163"/>
      <c r="BG38" s="86"/>
      <c r="BH38" s="86"/>
      <c r="BI38" s="86"/>
    </row>
    <row r="39" spans="1:61" ht="30" customHeight="1" x14ac:dyDescent="0.7">
      <c r="A39" s="91" t="s">
        <v>819</v>
      </c>
      <c r="B39" s="164">
        <v>5</v>
      </c>
      <c r="C39" s="141"/>
      <c r="D39" s="142">
        <v>2</v>
      </c>
      <c r="E39" s="142"/>
      <c r="F39" s="148">
        <v>6</v>
      </c>
      <c r="G39" s="148"/>
      <c r="H39" s="149">
        <v>3</v>
      </c>
      <c r="I39" s="149"/>
      <c r="J39" s="147">
        <v>7</v>
      </c>
      <c r="K39" s="147"/>
      <c r="L39" s="140">
        <v>1</v>
      </c>
      <c r="M39" s="140"/>
      <c r="N39" s="144">
        <v>4</v>
      </c>
      <c r="O39" s="145"/>
      <c r="P39" s="146">
        <v>4</v>
      </c>
      <c r="Q39" s="144"/>
      <c r="R39" s="149">
        <v>3</v>
      </c>
      <c r="S39" s="149"/>
      <c r="T39" s="142">
        <v>2</v>
      </c>
      <c r="U39" s="142"/>
      <c r="V39" s="140">
        <v>1</v>
      </c>
      <c r="W39" s="140"/>
      <c r="X39" s="147">
        <v>7</v>
      </c>
      <c r="Y39" s="147"/>
      <c r="Z39" s="148">
        <v>6</v>
      </c>
      <c r="AA39" s="148"/>
      <c r="AB39" s="141">
        <v>5</v>
      </c>
      <c r="AC39" s="150"/>
      <c r="AD39" s="151">
        <v>2</v>
      </c>
      <c r="AE39" s="142"/>
      <c r="AF39" s="147">
        <v>7</v>
      </c>
      <c r="AG39" s="147"/>
      <c r="AH39" s="148">
        <v>6</v>
      </c>
      <c r="AI39" s="148"/>
      <c r="AJ39" s="149">
        <v>3</v>
      </c>
      <c r="AK39" s="149"/>
      <c r="AL39" s="140">
        <v>1</v>
      </c>
      <c r="AM39" s="140"/>
      <c r="AN39" s="141">
        <v>5</v>
      </c>
      <c r="AO39" s="141"/>
      <c r="AP39" s="144">
        <v>4</v>
      </c>
      <c r="AQ39" s="145"/>
      <c r="AR39" s="146">
        <v>4</v>
      </c>
      <c r="AS39" s="144"/>
      <c r="AT39" s="147">
        <v>7</v>
      </c>
      <c r="AU39" s="147"/>
      <c r="AV39" s="148">
        <v>6</v>
      </c>
      <c r="AW39" s="148"/>
      <c r="AX39" s="149">
        <v>3</v>
      </c>
      <c r="AY39" s="149"/>
      <c r="AZ39" s="140">
        <v>1</v>
      </c>
      <c r="BA39" s="140"/>
      <c r="BB39" s="141">
        <v>5</v>
      </c>
      <c r="BC39" s="141"/>
      <c r="BD39" s="142">
        <v>2</v>
      </c>
      <c r="BE39" s="143"/>
      <c r="BF39" s="92"/>
      <c r="BG39" s="80"/>
      <c r="BH39" s="80"/>
      <c r="BI39" s="80"/>
    </row>
    <row r="40" spans="1:61" ht="34.5" customHeight="1" thickBot="1" x14ac:dyDescent="0.75">
      <c r="A40" s="93" t="s">
        <v>820</v>
      </c>
      <c r="B40" s="139">
        <v>28</v>
      </c>
      <c r="C40" s="135"/>
      <c r="D40" s="135">
        <v>27</v>
      </c>
      <c r="E40" s="135"/>
      <c r="F40" s="135">
        <v>26</v>
      </c>
      <c r="G40" s="135"/>
      <c r="H40" s="135">
        <v>25</v>
      </c>
      <c r="I40" s="135"/>
      <c r="J40" s="135">
        <v>24</v>
      </c>
      <c r="K40" s="135"/>
      <c r="L40" s="135">
        <v>23</v>
      </c>
      <c r="M40" s="135"/>
      <c r="N40" s="135">
        <v>22</v>
      </c>
      <c r="O40" s="136"/>
      <c r="P40" s="139">
        <v>21</v>
      </c>
      <c r="Q40" s="135"/>
      <c r="R40" s="135">
        <v>20</v>
      </c>
      <c r="S40" s="135"/>
      <c r="T40" s="135">
        <v>19</v>
      </c>
      <c r="U40" s="135"/>
      <c r="V40" s="135">
        <v>18</v>
      </c>
      <c r="W40" s="135"/>
      <c r="X40" s="135">
        <v>17</v>
      </c>
      <c r="Y40" s="135"/>
      <c r="Z40" s="135">
        <v>16</v>
      </c>
      <c r="AA40" s="135"/>
      <c r="AB40" s="135">
        <v>15</v>
      </c>
      <c r="AC40" s="136"/>
      <c r="AD40" s="139">
        <v>14</v>
      </c>
      <c r="AE40" s="135"/>
      <c r="AF40" s="135">
        <v>13</v>
      </c>
      <c r="AG40" s="135"/>
      <c r="AH40" s="135">
        <v>12</v>
      </c>
      <c r="AI40" s="135"/>
      <c r="AJ40" s="135">
        <v>11</v>
      </c>
      <c r="AK40" s="135"/>
      <c r="AL40" s="135">
        <v>10</v>
      </c>
      <c r="AM40" s="135"/>
      <c r="AN40" s="135">
        <v>9</v>
      </c>
      <c r="AO40" s="135"/>
      <c r="AP40" s="135">
        <v>8</v>
      </c>
      <c r="AQ40" s="136"/>
      <c r="AR40" s="139">
        <v>7</v>
      </c>
      <c r="AS40" s="135"/>
      <c r="AT40" s="135">
        <v>6</v>
      </c>
      <c r="AU40" s="135"/>
      <c r="AV40" s="135">
        <v>5</v>
      </c>
      <c r="AW40" s="135"/>
      <c r="AX40" s="135">
        <v>4</v>
      </c>
      <c r="AY40" s="135"/>
      <c r="AZ40" s="135">
        <v>3</v>
      </c>
      <c r="BA40" s="135"/>
      <c r="BB40" s="135">
        <v>2</v>
      </c>
      <c r="BC40" s="135"/>
      <c r="BD40" s="135">
        <v>1</v>
      </c>
      <c r="BE40" s="136"/>
      <c r="BF40" s="92"/>
      <c r="BG40" s="80"/>
      <c r="BH40" s="80"/>
      <c r="BI40" s="80"/>
    </row>
    <row r="41" spans="1:61" s="59" customFormat="1" ht="4.5" customHeight="1" x14ac:dyDescent="0.7">
      <c r="A41" s="92"/>
      <c r="B41" s="94"/>
      <c r="C41" s="94"/>
      <c r="D41" s="94"/>
      <c r="E41" s="94"/>
      <c r="F41" s="94"/>
      <c r="G41" s="94"/>
      <c r="H41" s="94"/>
      <c r="I41" s="94"/>
      <c r="J41" s="94"/>
      <c r="K41" s="94"/>
      <c r="L41" s="94"/>
      <c r="M41" s="94"/>
      <c r="N41" s="94"/>
      <c r="O41" s="94"/>
      <c r="P41" s="94"/>
      <c r="Q41" s="94"/>
      <c r="R41" s="94"/>
      <c r="S41" s="94"/>
      <c r="T41" s="94"/>
      <c r="U41" s="94"/>
      <c r="V41" s="94"/>
      <c r="W41" s="94"/>
      <c r="X41" s="94"/>
      <c r="Y41" s="94"/>
      <c r="Z41" s="94"/>
      <c r="AA41" s="94"/>
      <c r="AB41" s="94"/>
      <c r="AC41" s="137"/>
      <c r="AD41" s="137"/>
      <c r="AE41" s="94"/>
      <c r="AF41" s="94"/>
      <c r="AG41" s="94"/>
      <c r="AH41" s="94"/>
      <c r="AI41" s="94"/>
      <c r="AJ41" s="94"/>
      <c r="AK41" s="94"/>
      <c r="AL41" s="94"/>
      <c r="AM41" s="94"/>
      <c r="AN41" s="94"/>
      <c r="AO41" s="94"/>
      <c r="AP41" s="94"/>
      <c r="AQ41" s="94"/>
      <c r="AR41" s="94"/>
      <c r="AS41" s="94"/>
      <c r="AT41" s="94"/>
      <c r="AU41" s="94"/>
      <c r="AV41" s="94"/>
      <c r="AW41" s="94"/>
      <c r="AX41" s="94"/>
      <c r="AY41" s="94"/>
      <c r="AZ41" s="94"/>
      <c r="BA41" s="94"/>
      <c r="BB41" s="94"/>
      <c r="BC41" s="94"/>
      <c r="BD41" s="94"/>
      <c r="BE41" s="94"/>
      <c r="BF41" s="92"/>
    </row>
    <row r="42" spans="1:61" s="96" customFormat="1" ht="57" customHeight="1" x14ac:dyDescent="0.3">
      <c r="A42" s="91"/>
      <c r="B42" s="91"/>
      <c r="C42" s="91"/>
      <c r="D42" s="91"/>
      <c r="E42" s="91"/>
      <c r="F42" s="91"/>
      <c r="G42" s="91"/>
      <c r="H42" s="91"/>
      <c r="I42" s="91"/>
      <c r="J42" s="91"/>
      <c r="K42" s="91"/>
      <c r="L42" s="91"/>
      <c r="M42" s="91"/>
      <c r="N42" s="91"/>
      <c r="O42" s="91"/>
      <c r="P42" s="91"/>
      <c r="Q42" s="91"/>
      <c r="R42" s="91"/>
      <c r="S42" s="91"/>
      <c r="T42" s="91"/>
      <c r="U42" s="91"/>
      <c r="V42" s="91"/>
      <c r="W42" s="91"/>
      <c r="X42" s="91"/>
      <c r="Y42" s="91"/>
      <c r="Z42" s="91"/>
      <c r="AA42" s="91"/>
      <c r="AB42" s="91"/>
      <c r="AC42" s="95" t="s">
        <v>821</v>
      </c>
      <c r="AD42" s="95"/>
      <c r="AE42" s="91"/>
      <c r="AF42" s="91"/>
      <c r="AG42" s="91"/>
      <c r="AH42" s="91"/>
      <c r="AI42" s="91"/>
      <c r="AJ42" s="91"/>
      <c r="AK42" s="91"/>
      <c r="AL42" s="91"/>
      <c r="AM42" s="91"/>
      <c r="AN42" s="91"/>
      <c r="AO42" s="91"/>
      <c r="AP42" s="91"/>
      <c r="AQ42" s="91"/>
      <c r="AR42" s="91"/>
      <c r="AS42" s="91"/>
      <c r="AT42" s="91"/>
      <c r="AU42" s="91"/>
      <c r="AV42" s="91"/>
      <c r="AW42" s="91"/>
      <c r="AX42" s="91"/>
      <c r="AY42" s="91"/>
      <c r="AZ42" s="91"/>
      <c r="BA42" s="91"/>
      <c r="BB42" s="91"/>
      <c r="BC42" s="91"/>
      <c r="BD42" s="91"/>
      <c r="BE42" s="91"/>
      <c r="BF42" s="91"/>
    </row>
    <row r="43" spans="1:61" s="59" customFormat="1" x14ac:dyDescent="0.3"/>
    <row r="44" spans="1:61" s="59" customFormat="1" x14ac:dyDescent="0.3"/>
    <row r="45" spans="1:61" x14ac:dyDescent="0.3">
      <c r="A45" s="138" t="s">
        <v>822</v>
      </c>
      <c r="B45" s="138"/>
      <c r="C45" s="138"/>
      <c r="D45" s="138"/>
      <c r="E45" s="138"/>
      <c r="F45" s="138"/>
      <c r="G45" s="138"/>
      <c r="H45" s="138"/>
      <c r="I45" s="138"/>
      <c r="J45" s="138"/>
      <c r="K45" s="138"/>
      <c r="L45" s="138"/>
      <c r="M45" s="138"/>
      <c r="N45" s="138"/>
      <c r="O45" s="138"/>
      <c r="P45" s="138"/>
      <c r="Q45" s="138"/>
      <c r="R45" s="138"/>
      <c r="S45" s="138"/>
      <c r="T45" s="138"/>
      <c r="U45" s="138"/>
      <c r="V45" s="138"/>
      <c r="W45" s="138"/>
      <c r="X45" s="138"/>
      <c r="Y45" s="138"/>
      <c r="Z45" s="138"/>
      <c r="AA45" s="138"/>
      <c r="AB45" s="138"/>
      <c r="AC45" s="138"/>
      <c r="AD45" s="138"/>
      <c r="AE45" s="138"/>
      <c r="AF45" s="138"/>
      <c r="AG45" s="138"/>
      <c r="AH45" s="138"/>
      <c r="AI45" s="138"/>
      <c r="AJ45" s="138"/>
      <c r="AK45" s="138"/>
      <c r="AL45" s="138"/>
      <c r="AM45" s="138"/>
      <c r="AN45" s="138"/>
      <c r="AO45" s="138"/>
      <c r="AP45" s="138"/>
      <c r="AQ45" s="138"/>
      <c r="AR45" s="138"/>
      <c r="AS45" s="138"/>
      <c r="AT45" s="138"/>
      <c r="AU45" s="138"/>
      <c r="AV45" s="138"/>
      <c r="AW45" s="138"/>
      <c r="AX45" s="138"/>
      <c r="AY45" s="138"/>
      <c r="AZ45" s="138"/>
      <c r="BA45" s="138"/>
      <c r="BB45" s="138"/>
      <c r="BC45" s="138"/>
      <c r="BD45" s="138"/>
      <c r="BE45" s="138"/>
      <c r="BF45" s="59"/>
      <c r="BG45" s="59"/>
      <c r="BH45" s="59"/>
      <c r="BI45" s="59"/>
    </row>
    <row r="46" spans="1:61" x14ac:dyDescent="0.3">
      <c r="A46" s="138"/>
      <c r="B46" s="138"/>
      <c r="C46" s="138"/>
      <c r="D46" s="138"/>
      <c r="E46" s="138"/>
      <c r="F46" s="138"/>
      <c r="G46" s="138"/>
      <c r="H46" s="138"/>
      <c r="I46" s="138"/>
      <c r="J46" s="138"/>
      <c r="K46" s="138"/>
      <c r="L46" s="138"/>
      <c r="M46" s="138"/>
      <c r="N46" s="138"/>
      <c r="O46" s="138"/>
      <c r="P46" s="138"/>
      <c r="Q46" s="138"/>
      <c r="R46" s="138"/>
      <c r="S46" s="138"/>
      <c r="T46" s="138"/>
      <c r="U46" s="138"/>
      <c r="V46" s="138"/>
      <c r="W46" s="138"/>
      <c r="X46" s="138"/>
      <c r="Y46" s="138"/>
      <c r="Z46" s="138"/>
      <c r="AA46" s="138"/>
      <c r="AB46" s="138"/>
      <c r="AC46" s="138"/>
      <c r="AD46" s="138"/>
      <c r="AE46" s="138"/>
      <c r="AF46" s="138"/>
      <c r="AG46" s="138"/>
      <c r="AH46" s="138"/>
      <c r="AI46" s="138"/>
      <c r="AJ46" s="138"/>
      <c r="AK46" s="138"/>
      <c r="AL46" s="138"/>
      <c r="AM46" s="138"/>
      <c r="AN46" s="138"/>
      <c r="AO46" s="138"/>
      <c r="AP46" s="138"/>
      <c r="AQ46" s="138"/>
      <c r="AR46" s="138"/>
      <c r="AS46" s="138"/>
      <c r="AT46" s="138"/>
      <c r="AU46" s="138"/>
      <c r="AV46" s="138"/>
      <c r="AW46" s="138"/>
      <c r="AX46" s="138"/>
      <c r="AY46" s="138"/>
      <c r="AZ46" s="138"/>
      <c r="BA46" s="138"/>
      <c r="BB46" s="138"/>
      <c r="BC46" s="138"/>
      <c r="BD46" s="138"/>
      <c r="BE46" s="138"/>
      <c r="BF46" s="59"/>
      <c r="BG46" s="59"/>
      <c r="BH46" s="59"/>
      <c r="BI46" s="59"/>
    </row>
    <row r="47" spans="1:61" x14ac:dyDescent="0.3">
      <c r="A47" s="138"/>
      <c r="B47" s="138"/>
      <c r="C47" s="138"/>
      <c r="D47" s="138"/>
      <c r="E47" s="138"/>
      <c r="F47" s="138"/>
      <c r="G47" s="138"/>
      <c r="H47" s="138"/>
      <c r="I47" s="138"/>
      <c r="J47" s="138"/>
      <c r="K47" s="138"/>
      <c r="L47" s="138"/>
      <c r="M47" s="138"/>
      <c r="N47" s="138"/>
      <c r="O47" s="138"/>
      <c r="P47" s="138"/>
      <c r="Q47" s="138"/>
      <c r="R47" s="138"/>
      <c r="S47" s="138"/>
      <c r="T47" s="138"/>
      <c r="U47" s="138"/>
      <c r="V47" s="138"/>
      <c r="W47" s="138"/>
      <c r="X47" s="138"/>
      <c r="Y47" s="138"/>
      <c r="Z47" s="138"/>
      <c r="AA47" s="138"/>
      <c r="AB47" s="138"/>
      <c r="AC47" s="138"/>
      <c r="AD47" s="138"/>
      <c r="AE47" s="138"/>
      <c r="AF47" s="138"/>
      <c r="AG47" s="138"/>
      <c r="AH47" s="138"/>
      <c r="AI47" s="138"/>
      <c r="AJ47" s="138"/>
      <c r="AK47" s="138"/>
      <c r="AL47" s="138"/>
      <c r="AM47" s="138"/>
      <c r="AN47" s="138"/>
      <c r="AO47" s="138"/>
      <c r="AP47" s="138"/>
      <c r="AQ47" s="138"/>
      <c r="AR47" s="138"/>
      <c r="AS47" s="138"/>
      <c r="AT47" s="138"/>
      <c r="AU47" s="138"/>
      <c r="AV47" s="138"/>
      <c r="AW47" s="138"/>
      <c r="AX47" s="138"/>
      <c r="AY47" s="138"/>
      <c r="AZ47" s="138"/>
      <c r="BA47" s="138"/>
      <c r="BB47" s="138"/>
      <c r="BC47" s="138"/>
      <c r="BD47" s="138"/>
      <c r="BE47" s="138"/>
      <c r="BF47" s="59"/>
      <c r="BG47" s="59"/>
      <c r="BH47" s="59"/>
      <c r="BI47" s="59"/>
    </row>
    <row r="48" spans="1:61" x14ac:dyDescent="0.3">
      <c r="A48" s="138"/>
      <c r="B48" s="138"/>
      <c r="C48" s="138"/>
      <c r="D48" s="138"/>
      <c r="E48" s="138"/>
      <c r="F48" s="138"/>
      <c r="G48" s="138"/>
      <c r="H48" s="138"/>
      <c r="I48" s="138"/>
      <c r="J48" s="138"/>
      <c r="K48" s="138"/>
      <c r="L48" s="138"/>
      <c r="M48" s="138"/>
      <c r="N48" s="138"/>
      <c r="O48" s="138"/>
      <c r="P48" s="138"/>
      <c r="Q48" s="138"/>
      <c r="R48" s="138"/>
      <c r="S48" s="138"/>
      <c r="T48" s="138"/>
      <c r="U48" s="138"/>
      <c r="V48" s="138"/>
      <c r="W48" s="138"/>
      <c r="X48" s="138"/>
      <c r="Y48" s="138"/>
      <c r="Z48" s="138"/>
      <c r="AA48" s="138"/>
      <c r="AB48" s="138"/>
      <c r="AC48" s="138"/>
      <c r="AD48" s="138"/>
      <c r="AE48" s="138"/>
      <c r="AF48" s="138"/>
      <c r="AG48" s="138"/>
      <c r="AH48" s="138"/>
      <c r="AI48" s="138"/>
      <c r="AJ48" s="138"/>
      <c r="AK48" s="138"/>
      <c r="AL48" s="138"/>
      <c r="AM48" s="138"/>
      <c r="AN48" s="138"/>
      <c r="AO48" s="138"/>
      <c r="AP48" s="138"/>
      <c r="AQ48" s="138"/>
      <c r="AR48" s="138"/>
      <c r="AS48" s="138"/>
      <c r="AT48" s="138"/>
      <c r="AU48" s="138"/>
      <c r="AV48" s="138"/>
      <c r="AW48" s="138"/>
      <c r="AX48" s="138"/>
      <c r="AY48" s="138"/>
      <c r="AZ48" s="138"/>
      <c r="BA48" s="138"/>
      <c r="BB48" s="138"/>
      <c r="BC48" s="138"/>
      <c r="BD48" s="138"/>
      <c r="BE48" s="138"/>
      <c r="BF48" s="59"/>
      <c r="BG48" s="59"/>
      <c r="BH48" s="59"/>
      <c r="BI48" s="59"/>
    </row>
    <row r="49" spans="1:64" x14ac:dyDescent="0.3">
      <c r="A49" s="138"/>
      <c r="B49" s="138"/>
      <c r="C49" s="138"/>
      <c r="D49" s="138"/>
      <c r="E49" s="138"/>
      <c r="F49" s="138"/>
      <c r="G49" s="138"/>
      <c r="H49" s="138"/>
      <c r="I49" s="138"/>
      <c r="J49" s="138"/>
      <c r="K49" s="138"/>
      <c r="L49" s="138"/>
      <c r="M49" s="138"/>
      <c r="N49" s="138"/>
      <c r="O49" s="138"/>
      <c r="P49" s="138"/>
      <c r="Q49" s="138"/>
      <c r="R49" s="138"/>
      <c r="S49" s="138"/>
      <c r="T49" s="138"/>
      <c r="U49" s="138"/>
      <c r="V49" s="138"/>
      <c r="W49" s="138"/>
      <c r="X49" s="138"/>
      <c r="Y49" s="138"/>
      <c r="Z49" s="138"/>
      <c r="AA49" s="138"/>
      <c r="AB49" s="138"/>
      <c r="AC49" s="138"/>
      <c r="AD49" s="138"/>
      <c r="AE49" s="138"/>
      <c r="AF49" s="138"/>
      <c r="AG49" s="138"/>
      <c r="AH49" s="138"/>
      <c r="AI49" s="138"/>
      <c r="AJ49" s="138"/>
      <c r="AK49" s="138"/>
      <c r="AL49" s="138"/>
      <c r="AM49" s="138"/>
      <c r="AN49" s="138"/>
      <c r="AO49" s="138"/>
      <c r="AP49" s="138"/>
      <c r="AQ49" s="138"/>
      <c r="AR49" s="138"/>
      <c r="AS49" s="138"/>
      <c r="AT49" s="138"/>
      <c r="AU49" s="138"/>
      <c r="AV49" s="138"/>
      <c r="AW49" s="138"/>
      <c r="AX49" s="138"/>
      <c r="AY49" s="138"/>
      <c r="AZ49" s="138"/>
      <c r="BA49" s="138"/>
      <c r="BB49" s="138"/>
      <c r="BC49" s="138"/>
      <c r="BD49" s="138"/>
      <c r="BE49" s="138"/>
      <c r="BF49" s="59"/>
      <c r="BG49" s="59"/>
      <c r="BH49" s="59"/>
      <c r="BI49" s="59"/>
      <c r="BJ49" s="59"/>
      <c r="BK49" s="59"/>
      <c r="BL49" s="59"/>
    </row>
    <row r="50" spans="1:64" x14ac:dyDescent="0.3">
      <c r="A50" s="59"/>
      <c r="B50" s="59"/>
      <c r="C50" s="59"/>
      <c r="D50" s="59"/>
      <c r="E50" s="59"/>
      <c r="F50" s="59"/>
      <c r="G50" s="59"/>
      <c r="H50" s="59"/>
      <c r="I50" s="59"/>
      <c r="J50" s="59"/>
      <c r="K50" s="59"/>
      <c r="L50" s="59"/>
      <c r="M50" s="59"/>
      <c r="N50" s="59"/>
      <c r="O50" s="59"/>
      <c r="P50" s="59"/>
      <c r="Q50" s="59"/>
      <c r="R50" s="59"/>
      <c r="S50" s="59"/>
      <c r="T50" s="59"/>
      <c r="U50" s="59"/>
      <c r="V50" s="59"/>
      <c r="W50" s="59"/>
      <c r="X50" s="59"/>
      <c r="Y50" s="59"/>
      <c r="Z50" s="59"/>
      <c r="AA50" s="59"/>
      <c r="AB50" s="59"/>
      <c r="AC50" s="59"/>
      <c r="AD50" s="59"/>
      <c r="AE50" s="59"/>
      <c r="AF50" s="59"/>
      <c r="AG50" s="59"/>
      <c r="AH50" s="59"/>
      <c r="AI50" s="59"/>
      <c r="AJ50" s="59"/>
      <c r="AK50" s="59"/>
      <c r="AL50" s="59"/>
      <c r="AM50" s="59"/>
      <c r="AN50" s="59"/>
      <c r="AO50" s="59"/>
      <c r="AP50" s="59"/>
      <c r="AQ50" s="59"/>
      <c r="AR50" s="59"/>
      <c r="AS50" s="59"/>
      <c r="AT50" s="59"/>
      <c r="AU50" s="59"/>
      <c r="AV50" s="59"/>
      <c r="AW50" s="59"/>
      <c r="AX50" s="59"/>
      <c r="AY50" s="59"/>
      <c r="AZ50" s="59"/>
      <c r="BA50" s="59"/>
      <c r="BB50" s="59"/>
      <c r="BC50" s="59"/>
      <c r="BD50" s="59"/>
      <c r="BE50" s="59"/>
      <c r="BF50" s="59"/>
      <c r="BG50" s="59"/>
      <c r="BH50" s="59"/>
      <c r="BI50" s="59"/>
      <c r="BJ50" s="59"/>
      <c r="BK50" s="59"/>
      <c r="BL50" s="59"/>
    </row>
    <row r="51" spans="1:64" x14ac:dyDescent="0.3">
      <c r="A51" s="59"/>
      <c r="B51" s="59"/>
      <c r="C51" s="59"/>
      <c r="D51" s="59"/>
      <c r="E51" s="59"/>
      <c r="F51" s="59"/>
      <c r="G51" s="59"/>
      <c r="H51" s="59"/>
      <c r="I51" s="59"/>
      <c r="J51" s="59"/>
      <c r="K51" s="59"/>
      <c r="L51" s="59"/>
      <c r="M51" s="59"/>
      <c r="N51" s="59"/>
      <c r="O51" s="59"/>
      <c r="P51" s="59"/>
      <c r="Q51" s="59"/>
      <c r="R51" s="59"/>
      <c r="S51" s="59"/>
      <c r="T51" s="59"/>
      <c r="U51" s="59"/>
      <c r="V51" s="59"/>
      <c r="W51" s="59"/>
      <c r="X51" s="59"/>
      <c r="Y51" s="59"/>
      <c r="Z51" s="59"/>
      <c r="AA51" s="59"/>
      <c r="AB51" s="59"/>
      <c r="AC51" s="59"/>
      <c r="AD51" s="59"/>
      <c r="AE51" s="59"/>
      <c r="AF51" s="59"/>
      <c r="AG51" s="59"/>
      <c r="AH51" s="59"/>
      <c r="AI51" s="59"/>
      <c r="AJ51" s="59"/>
      <c r="AK51" s="59"/>
      <c r="AL51" s="59"/>
      <c r="AM51" s="59"/>
      <c r="AN51" s="59"/>
      <c r="AO51" s="59"/>
      <c r="AP51" s="59"/>
      <c r="AQ51" s="59"/>
      <c r="AR51" s="59"/>
      <c r="AS51" s="59"/>
      <c r="AT51" s="59"/>
      <c r="AU51" s="59"/>
      <c r="AV51" s="59"/>
      <c r="AW51" s="59"/>
      <c r="AX51" s="59"/>
      <c r="AY51" s="59"/>
      <c r="AZ51" s="59"/>
      <c r="BA51" s="59"/>
      <c r="BB51" s="59"/>
      <c r="BC51" s="59"/>
      <c r="BD51" s="59"/>
      <c r="BE51" s="59"/>
      <c r="BF51" s="59"/>
      <c r="BG51" s="59"/>
      <c r="BH51" s="59"/>
      <c r="BI51" s="59"/>
      <c r="BJ51" s="59"/>
      <c r="BK51" s="59"/>
      <c r="BL51" s="59"/>
    </row>
    <row r="52" spans="1:64" x14ac:dyDescent="0.3">
      <c r="A52" s="59"/>
      <c r="B52" s="59"/>
      <c r="C52" s="59"/>
      <c r="D52" s="59"/>
      <c r="E52" s="59"/>
      <c r="F52" s="59"/>
      <c r="G52" s="59"/>
      <c r="H52" s="59"/>
      <c r="I52" s="59"/>
      <c r="J52" s="59"/>
      <c r="K52" s="59"/>
      <c r="L52" s="59"/>
      <c r="M52" s="59"/>
      <c r="N52" s="59"/>
      <c r="O52" s="59"/>
      <c r="P52" s="59"/>
      <c r="Q52" s="59"/>
      <c r="R52" s="59"/>
      <c r="S52" s="59"/>
      <c r="T52" s="59"/>
      <c r="U52" s="59"/>
      <c r="V52" s="59"/>
      <c r="W52" s="59"/>
      <c r="X52" s="59"/>
      <c r="Y52" s="59"/>
      <c r="Z52" s="59"/>
      <c r="AA52" s="59"/>
      <c r="AB52" s="59"/>
      <c r="AC52" s="59"/>
      <c r="AD52" s="59"/>
      <c r="AE52" s="59"/>
      <c r="AF52" s="59"/>
      <c r="AG52" s="59"/>
      <c r="AH52" s="59"/>
      <c r="AI52" s="59"/>
      <c r="AJ52" s="59"/>
      <c r="AK52" s="59"/>
      <c r="AL52" s="59"/>
      <c r="AM52" s="59"/>
      <c r="AN52" s="59"/>
      <c r="AO52" s="59"/>
      <c r="AP52" s="59"/>
      <c r="AQ52" s="59"/>
      <c r="AR52" s="59"/>
      <c r="AS52" s="59"/>
      <c r="AT52" s="59"/>
      <c r="AU52" s="59"/>
      <c r="AV52" s="59"/>
      <c r="AW52" s="59"/>
      <c r="AX52" s="59"/>
      <c r="AY52" s="59"/>
      <c r="AZ52" s="59"/>
      <c r="BA52" s="59"/>
      <c r="BB52" s="59"/>
      <c r="BC52" s="59"/>
      <c r="BD52" s="59"/>
      <c r="BE52" s="59"/>
      <c r="BF52" s="59"/>
      <c r="BG52" s="59"/>
      <c r="BH52" s="59"/>
      <c r="BI52" s="59"/>
      <c r="BJ52" s="59"/>
      <c r="BK52" s="59"/>
      <c r="BL52" s="59"/>
    </row>
  </sheetData>
  <mergeCells count="139">
    <mergeCell ref="B5:H5"/>
    <mergeCell ref="L5:M5"/>
    <mergeCell ref="N5:O5"/>
    <mergeCell ref="B6:I6"/>
    <mergeCell ref="L6:M6"/>
    <mergeCell ref="N6:O6"/>
    <mergeCell ref="N2:O2"/>
    <mergeCell ref="L3:M3"/>
    <mergeCell ref="N3:O3"/>
    <mergeCell ref="B4:J4"/>
    <mergeCell ref="L4:M4"/>
    <mergeCell ref="N4:O4"/>
    <mergeCell ref="L7:M7"/>
    <mergeCell ref="N7:O7"/>
    <mergeCell ref="L8:M8"/>
    <mergeCell ref="N8:O8"/>
    <mergeCell ref="A10:A14"/>
    <mergeCell ref="BF10:BF14"/>
    <mergeCell ref="B13:O13"/>
    <mergeCell ref="P13:AC13"/>
    <mergeCell ref="AD13:AQ13"/>
    <mergeCell ref="AR13:BE13"/>
    <mergeCell ref="Z14:AA14"/>
    <mergeCell ref="AB14:AC14"/>
    <mergeCell ref="AD14:AE14"/>
    <mergeCell ref="BG13:BH16"/>
    <mergeCell ref="B14:C14"/>
    <mergeCell ref="D14:E14"/>
    <mergeCell ref="F14:G14"/>
    <mergeCell ref="H14:I14"/>
    <mergeCell ref="J14:K14"/>
    <mergeCell ref="L14:M14"/>
    <mergeCell ref="N14:O14"/>
    <mergeCell ref="P14:Q14"/>
    <mergeCell ref="R14:S14"/>
    <mergeCell ref="A15:A38"/>
    <mergeCell ref="B15:C38"/>
    <mergeCell ref="D15:E38"/>
    <mergeCell ref="F15:G38"/>
    <mergeCell ref="H15:I38"/>
    <mergeCell ref="J15:K38"/>
    <mergeCell ref="L15:M38"/>
    <mergeCell ref="N15:O38"/>
    <mergeCell ref="P15:Q38"/>
    <mergeCell ref="AL15:AM38"/>
    <mergeCell ref="AN15:AO38"/>
    <mergeCell ref="R15:S38"/>
    <mergeCell ref="T15:U38"/>
    <mergeCell ref="V15:W38"/>
    <mergeCell ref="X15:Y38"/>
    <mergeCell ref="Z15:AA38"/>
    <mergeCell ref="AB15:AC38"/>
    <mergeCell ref="BD14:BE14"/>
    <mergeCell ref="AR14:AS14"/>
    <mergeCell ref="AT14:AU14"/>
    <mergeCell ref="AV14:AW14"/>
    <mergeCell ref="AX14:AY14"/>
    <mergeCell ref="AZ14:BA14"/>
    <mergeCell ref="BB14:BC14"/>
    <mergeCell ref="AF14:AG14"/>
    <mergeCell ref="AH14:AI14"/>
    <mergeCell ref="AJ14:AK14"/>
    <mergeCell ref="AL14:AM14"/>
    <mergeCell ref="AN14:AO14"/>
    <mergeCell ref="AP14:AQ14"/>
    <mergeCell ref="T14:U14"/>
    <mergeCell ref="V14:W14"/>
    <mergeCell ref="X14:Y14"/>
    <mergeCell ref="T39:U39"/>
    <mergeCell ref="V39:W39"/>
    <mergeCell ref="X39:Y39"/>
    <mergeCell ref="Z39:AA39"/>
    <mergeCell ref="BB15:BC38"/>
    <mergeCell ref="BD15:BE38"/>
    <mergeCell ref="BF15:BF38"/>
    <mergeCell ref="B39:C39"/>
    <mergeCell ref="D39:E39"/>
    <mergeCell ref="F39:G39"/>
    <mergeCell ref="H39:I39"/>
    <mergeCell ref="J39:K39"/>
    <mergeCell ref="L39:M39"/>
    <mergeCell ref="N39:O39"/>
    <mergeCell ref="AP15:AQ38"/>
    <mergeCell ref="AR15:AS38"/>
    <mergeCell ref="AT15:AU38"/>
    <mergeCell ref="AV15:AW38"/>
    <mergeCell ref="AX15:AY38"/>
    <mergeCell ref="AZ15:BA38"/>
    <mergeCell ref="AD15:AE38"/>
    <mergeCell ref="AF15:AG38"/>
    <mergeCell ref="AH15:AI38"/>
    <mergeCell ref="AJ15:AK38"/>
    <mergeCell ref="AZ39:BA39"/>
    <mergeCell ref="BB39:BC39"/>
    <mergeCell ref="BD39:BE39"/>
    <mergeCell ref="B40:C40"/>
    <mergeCell ref="D40:E40"/>
    <mergeCell ref="F40:G40"/>
    <mergeCell ref="H40:I40"/>
    <mergeCell ref="J40:K40"/>
    <mergeCell ref="L40:M40"/>
    <mergeCell ref="N40:O40"/>
    <mergeCell ref="AN39:AO39"/>
    <mergeCell ref="AP39:AQ39"/>
    <mergeCell ref="AR39:AS39"/>
    <mergeCell ref="AT39:AU39"/>
    <mergeCell ref="AV39:AW39"/>
    <mergeCell ref="AX39:AY39"/>
    <mergeCell ref="AB39:AC39"/>
    <mergeCell ref="AD39:AE39"/>
    <mergeCell ref="AF39:AG39"/>
    <mergeCell ref="AH39:AI39"/>
    <mergeCell ref="AJ39:AK39"/>
    <mergeCell ref="AL39:AM39"/>
    <mergeCell ref="P39:Q39"/>
    <mergeCell ref="R39:S39"/>
    <mergeCell ref="AZ40:BA40"/>
    <mergeCell ref="BB40:BC40"/>
    <mergeCell ref="BD40:BE40"/>
    <mergeCell ref="AC41:AD41"/>
    <mergeCell ref="A45:BE49"/>
    <mergeCell ref="AN40:AO40"/>
    <mergeCell ref="AP40:AQ40"/>
    <mergeCell ref="AR40:AS40"/>
    <mergeCell ref="AT40:AU40"/>
    <mergeCell ref="AV40:AW40"/>
    <mergeCell ref="AX40:AY40"/>
    <mergeCell ref="AB40:AC40"/>
    <mergeCell ref="AD40:AE40"/>
    <mergeCell ref="AF40:AG40"/>
    <mergeCell ref="AH40:AI40"/>
    <mergeCell ref="AJ40:AK40"/>
    <mergeCell ref="AL40:AM40"/>
    <mergeCell ref="P40:Q40"/>
    <mergeCell ref="R40:S40"/>
    <mergeCell ref="T40:U40"/>
    <mergeCell ref="V40:W40"/>
    <mergeCell ref="X40:Y40"/>
    <mergeCell ref="Z40:AA40"/>
  </mergeCells>
  <pageMargins left="0.25" right="0.25" top="0.75" bottom="0.75" header="0.3" footer="0.3"/>
  <pageSetup paperSize="9" scale="38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30B0AB-2DD7-4054-B5D6-E63CEB85226D}">
  <dimension ref="A1:BB165"/>
  <sheetViews>
    <sheetView topLeftCell="AF2" workbookViewId="0">
      <selection activeCell="AJ34" sqref="AJ34"/>
    </sheetView>
  </sheetViews>
  <sheetFormatPr defaultColWidth="11.6640625" defaultRowHeight="14.4" x14ac:dyDescent="0.3"/>
  <cols>
    <col min="1" max="1" width="15.6640625" style="41" customWidth="1"/>
    <col min="2" max="2" width="15.44140625" style="41" customWidth="1"/>
    <col min="3" max="3" width="21.109375" style="41" customWidth="1"/>
    <col min="4" max="4" width="29" style="41" customWidth="1"/>
    <col min="5" max="7" width="16.33203125" style="41" customWidth="1"/>
    <col min="8" max="9" width="12.6640625" style="41" customWidth="1"/>
    <col min="10" max="10" width="11.44140625" style="41" customWidth="1"/>
    <col min="11" max="11" width="11.88671875" style="41" customWidth="1"/>
    <col min="12" max="12" width="12.5546875" style="41" customWidth="1"/>
    <col min="13" max="13" width="21.33203125" style="41" customWidth="1"/>
    <col min="14" max="14" width="16.88671875" style="41" customWidth="1"/>
    <col min="15" max="15" width="21.33203125" style="41" customWidth="1"/>
    <col min="16" max="16" width="18.33203125" style="41" customWidth="1"/>
    <col min="17" max="17" width="14.109375" style="41" customWidth="1"/>
    <col min="18" max="18" width="17.109375" style="41" customWidth="1"/>
    <col min="19" max="19" width="14.109375" style="41" customWidth="1"/>
    <col min="20" max="20" width="18.44140625" style="41" customWidth="1"/>
    <col min="21" max="33" width="18.33203125" style="41" customWidth="1"/>
    <col min="34" max="35" width="11.6640625" customWidth="1"/>
    <col min="38" max="38" width="20.33203125" customWidth="1"/>
    <col min="39" max="39" width="15.88671875" style="41" customWidth="1"/>
    <col min="40" max="40" width="15.33203125" style="41" customWidth="1"/>
    <col min="41" max="41" width="18.44140625" style="41" customWidth="1"/>
    <col min="42" max="42" width="17.88671875" style="41" customWidth="1"/>
    <col min="43" max="43" width="17" style="41" customWidth="1"/>
    <col min="44" max="44" width="14.88671875" style="41" customWidth="1"/>
    <col min="45" max="45" width="17.109375" style="41" customWidth="1"/>
    <col min="46" max="46" width="16.109375" style="41" customWidth="1"/>
    <col min="47" max="47" width="16.33203125" style="41" customWidth="1"/>
    <col min="48" max="48" width="18.88671875" style="41" customWidth="1"/>
    <col min="49" max="49" width="18" style="41" customWidth="1"/>
    <col min="50" max="16384" width="11.6640625" style="41"/>
  </cols>
  <sheetData>
    <row r="1" spans="1:54" ht="17.399999999999999" x14ac:dyDescent="0.3">
      <c r="A1" s="97" t="s">
        <v>823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  <c r="Y1" s="97"/>
      <c r="Z1" s="97"/>
      <c r="AA1" s="97"/>
      <c r="AB1" s="97"/>
      <c r="AC1" s="97"/>
      <c r="AD1" s="97"/>
      <c r="AE1" s="97"/>
      <c r="AF1" s="97"/>
      <c r="AG1" s="97"/>
      <c r="AQ1" s="59"/>
      <c r="AR1" s="59"/>
      <c r="AS1" s="59"/>
      <c r="AT1" s="59"/>
      <c r="AU1" s="59"/>
      <c r="AV1" s="59"/>
      <c r="AW1" s="59"/>
      <c r="AX1" s="59"/>
      <c r="AY1" s="59"/>
      <c r="AZ1" s="59"/>
      <c r="BA1" s="59"/>
    </row>
    <row r="2" spans="1:54" s="61" customFormat="1" ht="43.2" x14ac:dyDescent="0.3">
      <c r="A2" s="98" t="s">
        <v>659</v>
      </c>
      <c r="B2" s="98" t="s">
        <v>660</v>
      </c>
      <c r="C2" s="98" t="s">
        <v>661</v>
      </c>
      <c r="D2" s="98" t="s">
        <v>824</v>
      </c>
      <c r="E2" s="98" t="s">
        <v>664</v>
      </c>
      <c r="F2" s="98" t="s">
        <v>169</v>
      </c>
      <c r="G2" s="98" t="s">
        <v>665</v>
      </c>
      <c r="H2" s="98" t="s">
        <v>8</v>
      </c>
      <c r="I2" s="99" t="s">
        <v>825</v>
      </c>
      <c r="J2" s="98" t="s">
        <v>182</v>
      </c>
      <c r="K2" s="98" t="s">
        <v>183</v>
      </c>
      <c r="L2" s="98" t="s">
        <v>184</v>
      </c>
      <c r="M2" s="98" t="s">
        <v>185</v>
      </c>
      <c r="N2" s="98" t="s">
        <v>186</v>
      </c>
      <c r="O2" s="98" t="s">
        <v>187</v>
      </c>
      <c r="P2" s="98" t="s">
        <v>188</v>
      </c>
      <c r="Q2" s="98" t="s">
        <v>189</v>
      </c>
      <c r="R2" s="98" t="s">
        <v>190</v>
      </c>
      <c r="S2" s="98" t="s">
        <v>191</v>
      </c>
      <c r="T2" s="98" t="s">
        <v>192</v>
      </c>
      <c r="U2" s="98" t="s">
        <v>193</v>
      </c>
      <c r="V2" s="98" t="s">
        <v>206</v>
      </c>
      <c r="W2" s="98" t="s">
        <v>207</v>
      </c>
      <c r="X2" s="98" t="s">
        <v>208</v>
      </c>
      <c r="Y2" s="98" t="s">
        <v>209</v>
      </c>
      <c r="Z2" s="98" t="s">
        <v>194</v>
      </c>
      <c r="AA2" s="98" t="s">
        <v>195</v>
      </c>
      <c r="AB2" s="98" t="s">
        <v>196</v>
      </c>
      <c r="AC2" s="98" t="s">
        <v>197</v>
      </c>
      <c r="AD2" s="98" t="s">
        <v>198</v>
      </c>
      <c r="AE2" s="98" t="s">
        <v>666</v>
      </c>
      <c r="AF2" s="98" t="s">
        <v>199</v>
      </c>
      <c r="AG2" s="98" t="s">
        <v>200</v>
      </c>
      <c r="AH2" s="100" t="s">
        <v>826</v>
      </c>
      <c r="AI2" s="100" t="s">
        <v>827</v>
      </c>
      <c r="AJ2" s="100" t="s">
        <v>828</v>
      </c>
      <c r="AK2" s="100" t="s">
        <v>829</v>
      </c>
      <c r="AL2" s="100" t="s">
        <v>9</v>
      </c>
      <c r="AM2" s="100" t="s">
        <v>830</v>
      </c>
      <c r="AN2" s="100" t="s">
        <v>10</v>
      </c>
      <c r="AO2" s="100" t="s">
        <v>11</v>
      </c>
      <c r="AP2" s="100" t="s">
        <v>831</v>
      </c>
      <c r="AQ2" s="101" t="s">
        <v>832</v>
      </c>
      <c r="AR2" s="101" t="s">
        <v>833</v>
      </c>
      <c r="AS2" s="101" t="s">
        <v>834</v>
      </c>
      <c r="AT2" s="101" t="s">
        <v>835</v>
      </c>
      <c r="AU2" s="102"/>
      <c r="AV2" s="102"/>
      <c r="AW2" s="102"/>
      <c r="AX2" s="59"/>
      <c r="AY2" s="59"/>
      <c r="AZ2" s="59"/>
      <c r="BA2" s="59"/>
    </row>
    <row r="3" spans="1:54" s="61" customFormat="1" x14ac:dyDescent="0.3">
      <c r="A3" s="98"/>
      <c r="B3" s="98"/>
      <c r="C3" s="98"/>
      <c r="D3" s="98"/>
      <c r="E3" s="98"/>
      <c r="F3" s="98"/>
      <c r="G3" s="98"/>
      <c r="H3" s="98"/>
      <c r="I3" s="98" t="s">
        <v>13</v>
      </c>
      <c r="J3" s="98"/>
      <c r="K3" s="103" t="s">
        <v>13</v>
      </c>
      <c r="L3" s="103"/>
      <c r="M3" s="103" t="s">
        <v>210</v>
      </c>
      <c r="N3" s="103" t="s">
        <v>210</v>
      </c>
      <c r="O3" s="103" t="s">
        <v>210</v>
      </c>
      <c r="P3" s="103" t="s">
        <v>210</v>
      </c>
      <c r="Q3" s="103" t="s">
        <v>210</v>
      </c>
      <c r="R3" s="103" t="s">
        <v>13</v>
      </c>
      <c r="S3" s="103" t="s">
        <v>211</v>
      </c>
      <c r="T3" s="103"/>
      <c r="U3" s="103"/>
      <c r="V3" s="103" t="s">
        <v>210</v>
      </c>
      <c r="W3" s="103" t="s">
        <v>210</v>
      </c>
      <c r="X3" s="103" t="s">
        <v>210</v>
      </c>
      <c r="Y3" s="103" t="s">
        <v>210</v>
      </c>
      <c r="Z3" s="103" t="s">
        <v>212</v>
      </c>
      <c r="AA3" s="103" t="s">
        <v>212</v>
      </c>
      <c r="AB3" s="103" t="s">
        <v>212</v>
      </c>
      <c r="AC3" s="103" t="s">
        <v>212</v>
      </c>
      <c r="AD3" s="103" t="s">
        <v>212</v>
      </c>
      <c r="AE3" s="103" t="s">
        <v>210</v>
      </c>
      <c r="AF3" s="103" t="s">
        <v>210</v>
      </c>
      <c r="AG3" s="103"/>
      <c r="AH3" s="104" t="s">
        <v>13</v>
      </c>
      <c r="AI3" s="104" t="s">
        <v>210</v>
      </c>
      <c r="AJ3" s="104" t="s">
        <v>836</v>
      </c>
      <c r="AK3" s="104" t="s">
        <v>836</v>
      </c>
      <c r="AL3" s="104" t="s">
        <v>13</v>
      </c>
      <c r="AM3" s="104" t="s">
        <v>836</v>
      </c>
      <c r="AN3" s="104" t="s">
        <v>13</v>
      </c>
      <c r="AO3" s="104" t="s">
        <v>13</v>
      </c>
      <c r="AP3" s="104"/>
      <c r="AQ3" s="102" t="s">
        <v>837</v>
      </c>
      <c r="AR3" s="102" t="s">
        <v>838</v>
      </c>
      <c r="AS3" s="105" t="s">
        <v>839</v>
      </c>
      <c r="AT3" s="105" t="s">
        <v>840</v>
      </c>
      <c r="AU3" s="102"/>
      <c r="AV3" s="102"/>
      <c r="AW3" s="102"/>
      <c r="AX3" s="59"/>
      <c r="AY3" s="59"/>
      <c r="AZ3" s="59"/>
      <c r="BA3" s="59"/>
    </row>
    <row r="4" spans="1:54" x14ac:dyDescent="0.3">
      <c r="A4" s="62" t="s">
        <v>841</v>
      </c>
      <c r="B4" s="62" t="s">
        <v>668</v>
      </c>
      <c r="C4" s="62">
        <v>1</v>
      </c>
      <c r="D4" s="62" t="s">
        <v>670</v>
      </c>
      <c r="E4" s="62" t="s">
        <v>671</v>
      </c>
      <c r="F4" s="62">
        <v>1</v>
      </c>
      <c r="G4" s="62" t="s">
        <v>672</v>
      </c>
      <c r="H4" s="62" t="s">
        <v>18</v>
      </c>
      <c r="I4" s="106">
        <v>3.0000000000000001E-3</v>
      </c>
      <c r="J4" s="106" t="s">
        <v>842</v>
      </c>
      <c r="K4" s="107">
        <v>0</v>
      </c>
      <c r="L4" s="107">
        <v>1</v>
      </c>
      <c r="M4" s="107">
        <v>2</v>
      </c>
      <c r="N4" s="107">
        <v>4</v>
      </c>
      <c r="O4" s="107">
        <v>13</v>
      </c>
      <c r="P4" s="107">
        <v>28</v>
      </c>
      <c r="Q4" s="107">
        <v>1.2</v>
      </c>
      <c r="R4" s="107">
        <v>0.26</v>
      </c>
      <c r="S4" s="107">
        <v>2.1000000000000001E-2</v>
      </c>
      <c r="T4" s="107">
        <v>5.0999999999999996</v>
      </c>
      <c r="U4" s="107">
        <v>5.9</v>
      </c>
      <c r="V4" s="107">
        <v>0.31</v>
      </c>
      <c r="W4" s="107">
        <v>9.9</v>
      </c>
      <c r="X4" s="107">
        <v>2.5499999999999998</v>
      </c>
      <c r="Y4" s="107">
        <v>0.84</v>
      </c>
      <c r="Z4" s="107">
        <v>0.05</v>
      </c>
      <c r="AA4" s="107">
        <v>0.68</v>
      </c>
      <c r="AB4" s="107">
        <v>0.05</v>
      </c>
      <c r="AC4" s="107">
        <v>0.06</v>
      </c>
      <c r="AD4" s="107">
        <v>0.02</v>
      </c>
      <c r="AE4" s="107">
        <v>0.75</v>
      </c>
      <c r="AF4" s="107">
        <v>0.1</v>
      </c>
      <c r="AG4" s="107">
        <v>5.2</v>
      </c>
      <c r="AH4" s="107">
        <v>0.02</v>
      </c>
      <c r="AI4" s="107">
        <v>40.9</v>
      </c>
      <c r="AJ4" s="107">
        <v>486.87</v>
      </c>
      <c r="AK4" s="108">
        <v>0.9</v>
      </c>
      <c r="AL4" s="108">
        <v>0.26</v>
      </c>
      <c r="AM4" s="107">
        <v>486.87</v>
      </c>
      <c r="AN4" s="107">
        <v>0.26</v>
      </c>
      <c r="AO4" s="108">
        <v>0.49</v>
      </c>
      <c r="AP4" s="108">
        <v>4.0000000000000001E-3</v>
      </c>
      <c r="AQ4" s="109">
        <f xml:space="preserve"> 3.14*(3.3/2)^2*30</f>
        <v>256.45949999999993</v>
      </c>
      <c r="AR4" s="109">
        <f>AM4/AQ4</f>
        <v>1.8984284068244699</v>
      </c>
      <c r="AS4" s="110">
        <f>AR4*1000000</f>
        <v>1898428.4068244698</v>
      </c>
      <c r="AT4" s="109">
        <f>10000*0.1*AR4*(AL4/100)</f>
        <v>4.9359138577436212</v>
      </c>
      <c r="AU4" s="110"/>
      <c r="AV4" s="109"/>
      <c r="AW4" s="96"/>
      <c r="AX4" s="96"/>
      <c r="AY4" s="107"/>
      <c r="AZ4" s="96"/>
      <c r="BA4" s="109"/>
    </row>
    <row r="5" spans="1:54" x14ac:dyDescent="0.3">
      <c r="A5" s="63" t="s">
        <v>843</v>
      </c>
      <c r="B5" s="63" t="s">
        <v>668</v>
      </c>
      <c r="C5" s="63">
        <v>2</v>
      </c>
      <c r="D5" s="63" t="s">
        <v>670</v>
      </c>
      <c r="E5" s="63" t="s">
        <v>674</v>
      </c>
      <c r="F5" s="63">
        <v>2</v>
      </c>
      <c r="G5" s="63" t="s">
        <v>672</v>
      </c>
      <c r="H5" s="63" t="s">
        <v>18</v>
      </c>
      <c r="I5" s="111">
        <v>5.0000000000000001E-3</v>
      </c>
      <c r="J5" s="111" t="s">
        <v>842</v>
      </c>
      <c r="K5" s="12">
        <v>0</v>
      </c>
      <c r="L5" s="12">
        <v>1</v>
      </c>
      <c r="M5" s="12">
        <v>2</v>
      </c>
      <c r="N5" s="12">
        <v>6</v>
      </c>
      <c r="O5" s="12">
        <v>8</v>
      </c>
      <c r="P5" s="12">
        <v>20</v>
      </c>
      <c r="Q5" s="12">
        <v>2</v>
      </c>
      <c r="R5" s="12">
        <v>0.24</v>
      </c>
      <c r="S5" s="12">
        <v>2.1000000000000001E-2</v>
      </c>
      <c r="T5" s="12">
        <v>5.4</v>
      </c>
      <c r="U5" s="12">
        <v>6.1</v>
      </c>
      <c r="V5" s="12">
        <v>0.25</v>
      </c>
      <c r="W5" s="12">
        <v>8.1999999999999993</v>
      </c>
      <c r="X5" s="12">
        <v>2.79</v>
      </c>
      <c r="Y5" s="12">
        <v>0.85</v>
      </c>
      <c r="Z5" s="12">
        <v>4.2000000000000003E-2</v>
      </c>
      <c r="AA5" s="12">
        <v>1.02</v>
      </c>
      <c r="AB5" s="12">
        <v>0.1</v>
      </c>
      <c r="AC5" s="12">
        <v>0.05</v>
      </c>
      <c r="AD5" s="12">
        <v>0.02</v>
      </c>
      <c r="AE5" s="12">
        <v>0.47</v>
      </c>
      <c r="AF5" s="12">
        <v>0.12</v>
      </c>
      <c r="AG5" s="12">
        <v>6.7</v>
      </c>
      <c r="AH5" s="12">
        <v>0.03</v>
      </c>
      <c r="AI5" s="12">
        <v>37.799999999999997</v>
      </c>
      <c r="AJ5" s="12">
        <v>384.54</v>
      </c>
      <c r="AK5" s="111">
        <v>0.9</v>
      </c>
      <c r="AL5" s="111">
        <v>0.31</v>
      </c>
      <c r="AM5" s="12">
        <v>384.54</v>
      </c>
      <c r="AN5" s="12">
        <v>0.31</v>
      </c>
      <c r="AO5" s="111">
        <v>0.49</v>
      </c>
      <c r="AP5" s="111">
        <v>4.0000000000000001E-3</v>
      </c>
      <c r="AQ5" s="109">
        <f t="shared" ref="AQ5:AQ31" si="0" xml:space="preserve"> 3.14*(3.3/2)^2*30</f>
        <v>256.45949999999993</v>
      </c>
      <c r="AR5" s="109">
        <f t="shared" ref="AR5:AR31" si="1">AM5/AQ5</f>
        <v>1.4994180367660395</v>
      </c>
      <c r="AS5" s="110">
        <f t="shared" ref="AS5:AS31" si="2">AR5*1000000</f>
        <v>1499418.0367660394</v>
      </c>
      <c r="AT5" s="109">
        <f>10000*0.1*AR5*(AL5/100)</f>
        <v>4.648195913974722</v>
      </c>
      <c r="AU5" s="112"/>
      <c r="AV5" s="109"/>
      <c r="AW5" s="96"/>
      <c r="AX5" s="96"/>
      <c r="AY5" s="12"/>
      <c r="AZ5" s="96"/>
      <c r="BA5" s="109"/>
    </row>
    <row r="6" spans="1:54" x14ac:dyDescent="0.3">
      <c r="A6" s="63" t="s">
        <v>844</v>
      </c>
      <c r="B6" s="63" t="s">
        <v>668</v>
      </c>
      <c r="C6" s="63">
        <v>3</v>
      </c>
      <c r="D6" s="63" t="s">
        <v>670</v>
      </c>
      <c r="E6" s="63" t="s">
        <v>676</v>
      </c>
      <c r="F6" s="63">
        <v>3</v>
      </c>
      <c r="G6" s="63" t="s">
        <v>672</v>
      </c>
      <c r="H6" s="63" t="s">
        <v>18</v>
      </c>
      <c r="I6" s="111">
        <v>6.0000000000000001E-3</v>
      </c>
      <c r="J6" s="111" t="s">
        <v>842</v>
      </c>
      <c r="K6" s="12">
        <v>0</v>
      </c>
      <c r="L6" s="12">
        <v>1</v>
      </c>
      <c r="M6" s="12">
        <v>1</v>
      </c>
      <c r="N6" s="12">
        <v>5</v>
      </c>
      <c r="O6" s="12">
        <v>10</v>
      </c>
      <c r="P6" s="12">
        <v>16</v>
      </c>
      <c r="Q6" s="12">
        <v>1.4</v>
      </c>
      <c r="R6" s="12">
        <v>0.24</v>
      </c>
      <c r="S6" s="12">
        <v>2.1000000000000001E-2</v>
      </c>
      <c r="T6" s="12">
        <v>5.0999999999999996</v>
      </c>
      <c r="U6" s="12">
        <v>5.9</v>
      </c>
      <c r="V6" s="12">
        <v>0.31</v>
      </c>
      <c r="W6" s="12">
        <v>8.6</v>
      </c>
      <c r="X6" s="12">
        <v>2.15</v>
      </c>
      <c r="Y6" s="12">
        <v>0.62</v>
      </c>
      <c r="Z6" s="12">
        <v>6.4000000000000001E-2</v>
      </c>
      <c r="AA6" s="12">
        <v>0.65</v>
      </c>
      <c r="AB6" s="12">
        <v>0.04</v>
      </c>
      <c r="AC6" s="12">
        <v>0.04</v>
      </c>
      <c r="AD6" s="12">
        <v>0.01</v>
      </c>
      <c r="AE6" s="12">
        <v>0.56000000000000005</v>
      </c>
      <c r="AF6" s="111">
        <v>0.09</v>
      </c>
      <c r="AG6" s="12">
        <v>6.8</v>
      </c>
      <c r="AH6" s="12">
        <v>0.02</v>
      </c>
      <c r="AI6" s="12">
        <v>39</v>
      </c>
      <c r="AJ6" s="12">
        <v>459.13</v>
      </c>
      <c r="AK6" s="111">
        <v>0.9</v>
      </c>
      <c r="AL6" s="111">
        <v>0.25</v>
      </c>
      <c r="AM6" s="12">
        <v>459.4</v>
      </c>
      <c r="AN6" s="12">
        <v>0.25</v>
      </c>
      <c r="AO6" s="111">
        <v>0.49</v>
      </c>
      <c r="AP6" s="111">
        <v>4.0000000000000001E-3</v>
      </c>
      <c r="AQ6" s="109">
        <f t="shared" si="0"/>
        <v>256.45949999999993</v>
      </c>
      <c r="AR6" s="109">
        <f t="shared" si="1"/>
        <v>1.7913159777664702</v>
      </c>
      <c r="AS6" s="110">
        <f t="shared" si="2"/>
        <v>1791315.9777664703</v>
      </c>
      <c r="AT6" s="109">
        <f t="shared" ref="AT6:AT31" si="3">10000*0.1*AR6*(AL6/100)</f>
        <v>4.4782899444161757</v>
      </c>
      <c r="AU6" s="110"/>
      <c r="AV6" s="109"/>
      <c r="AW6" s="96"/>
      <c r="AX6" s="96"/>
      <c r="AY6" s="12"/>
      <c r="AZ6" s="96"/>
      <c r="BA6" s="109"/>
    </row>
    <row r="7" spans="1:54" s="45" customFormat="1" x14ac:dyDescent="0.3">
      <c r="A7" s="64" t="s">
        <v>845</v>
      </c>
      <c r="B7" s="64" t="s">
        <v>668</v>
      </c>
      <c r="C7" s="64">
        <v>4</v>
      </c>
      <c r="D7" s="64" t="s">
        <v>670</v>
      </c>
      <c r="E7" s="64" t="s">
        <v>678</v>
      </c>
      <c r="F7" s="64">
        <v>4</v>
      </c>
      <c r="G7" s="64" t="s">
        <v>672</v>
      </c>
      <c r="H7" s="64" t="s">
        <v>18</v>
      </c>
      <c r="I7" s="113">
        <v>3.0000000000000001E-3</v>
      </c>
      <c r="J7" s="113" t="s">
        <v>842</v>
      </c>
      <c r="K7" s="14">
        <v>0</v>
      </c>
      <c r="L7" s="14">
        <v>1</v>
      </c>
      <c r="M7" s="14">
        <v>1</v>
      </c>
      <c r="N7" s="14">
        <v>5</v>
      </c>
      <c r="O7" s="14">
        <v>14</v>
      </c>
      <c r="P7" s="113">
        <v>14</v>
      </c>
      <c r="Q7" s="14">
        <v>4.4000000000000004</v>
      </c>
      <c r="R7" s="14">
        <v>0.16</v>
      </c>
      <c r="S7" s="14">
        <v>0.02</v>
      </c>
      <c r="T7" s="14">
        <v>4.9000000000000004</v>
      </c>
      <c r="U7" s="14">
        <v>5.7</v>
      </c>
      <c r="V7" s="14">
        <v>0.22</v>
      </c>
      <c r="W7" s="14">
        <v>5.6</v>
      </c>
      <c r="X7" s="14">
        <v>1.39</v>
      </c>
      <c r="Y7" s="14">
        <v>0.3</v>
      </c>
      <c r="Z7" s="14">
        <v>6.2E-2</v>
      </c>
      <c r="AA7" s="14">
        <v>0.5</v>
      </c>
      <c r="AB7" s="14">
        <v>0.03</v>
      </c>
      <c r="AC7" s="14">
        <v>0.03</v>
      </c>
      <c r="AD7" s="14">
        <v>0.01</v>
      </c>
      <c r="AE7" s="14">
        <v>0.77</v>
      </c>
      <c r="AF7" s="113">
        <v>0.09</v>
      </c>
      <c r="AG7" s="14">
        <v>6.7</v>
      </c>
      <c r="AH7" s="14">
        <v>0.02</v>
      </c>
      <c r="AI7" s="14">
        <v>35</v>
      </c>
      <c r="AJ7" s="14">
        <v>407.43</v>
      </c>
      <c r="AK7" s="113">
        <v>0.9</v>
      </c>
      <c r="AL7" s="113">
        <v>0.21</v>
      </c>
      <c r="AM7" s="14">
        <v>407.9</v>
      </c>
      <c r="AN7" s="14">
        <v>0.21</v>
      </c>
      <c r="AO7" s="113">
        <v>0.49</v>
      </c>
      <c r="AP7" s="113">
        <v>4.0000000000000001E-3</v>
      </c>
      <c r="AQ7" s="114">
        <f t="shared" si="0"/>
        <v>256.45949999999993</v>
      </c>
      <c r="AR7" s="114">
        <f t="shared" si="1"/>
        <v>1.5905045436024015</v>
      </c>
      <c r="AS7" s="115">
        <f t="shared" si="2"/>
        <v>1590504.5436024014</v>
      </c>
      <c r="AT7" s="114">
        <f t="shared" si="3"/>
        <v>3.3400595415650431</v>
      </c>
      <c r="AU7" s="115"/>
      <c r="AV7" s="114"/>
      <c r="AW7" s="116"/>
      <c r="AX7" s="116"/>
      <c r="AY7" s="14"/>
      <c r="AZ7" s="96"/>
      <c r="BA7" s="109"/>
      <c r="BB7" s="41"/>
    </row>
    <row r="8" spans="1:54" s="35" customFormat="1" x14ac:dyDescent="0.3">
      <c r="A8" s="62" t="s">
        <v>846</v>
      </c>
      <c r="B8" s="62" t="s">
        <v>668</v>
      </c>
      <c r="C8" s="62">
        <v>5</v>
      </c>
      <c r="D8" s="62" t="s">
        <v>681</v>
      </c>
      <c r="E8" s="62" t="s">
        <v>682</v>
      </c>
      <c r="F8" s="62">
        <v>1</v>
      </c>
      <c r="G8" s="62" t="s">
        <v>672</v>
      </c>
      <c r="H8" s="62" t="s">
        <v>18</v>
      </c>
      <c r="I8" s="106">
        <v>0.01</v>
      </c>
      <c r="J8" s="106" t="s">
        <v>842</v>
      </c>
      <c r="K8" s="117">
        <v>5</v>
      </c>
      <c r="L8" s="117">
        <v>1</v>
      </c>
      <c r="M8" s="117">
        <v>3</v>
      </c>
      <c r="N8" s="117">
        <v>16</v>
      </c>
      <c r="O8" s="117">
        <v>9</v>
      </c>
      <c r="P8" s="117">
        <v>29</v>
      </c>
      <c r="Q8" s="117">
        <v>34.9</v>
      </c>
      <c r="R8" s="117">
        <v>0.2</v>
      </c>
      <c r="S8" s="117">
        <v>9.2999999999999999E-2</v>
      </c>
      <c r="T8" s="117">
        <v>5.4</v>
      </c>
      <c r="U8" s="117">
        <v>5.9</v>
      </c>
      <c r="V8" s="117">
        <v>0.33</v>
      </c>
      <c r="W8" s="117">
        <v>7.6</v>
      </c>
      <c r="X8" s="117">
        <v>1.64</v>
      </c>
      <c r="Y8" s="117">
        <v>0.59</v>
      </c>
      <c r="Z8" s="117">
        <v>4.3999999999999997E-2</v>
      </c>
      <c r="AA8" s="117">
        <v>0.83</v>
      </c>
      <c r="AB8" s="117">
        <v>0.11</v>
      </c>
      <c r="AC8" s="117">
        <v>0.08</v>
      </c>
      <c r="AD8" s="117">
        <v>0.03</v>
      </c>
      <c r="AE8" s="117">
        <v>0.43</v>
      </c>
      <c r="AF8" s="117">
        <v>0.1</v>
      </c>
      <c r="AG8" s="117">
        <v>2.6</v>
      </c>
      <c r="AH8" s="117">
        <v>0.02</v>
      </c>
      <c r="AI8" s="117">
        <v>31.8</v>
      </c>
      <c r="AJ8" s="117">
        <v>692.18</v>
      </c>
      <c r="AK8" s="106">
        <v>0.9</v>
      </c>
      <c r="AL8" s="106">
        <v>0.28999999999999998</v>
      </c>
      <c r="AM8" s="117">
        <v>692.69</v>
      </c>
      <c r="AN8" s="117">
        <v>0.28999999999999998</v>
      </c>
      <c r="AO8" s="106">
        <v>0.49</v>
      </c>
      <c r="AP8" s="106">
        <v>4.0000000000000001E-3</v>
      </c>
      <c r="AQ8" s="118">
        <f t="shared" si="0"/>
        <v>256.45949999999993</v>
      </c>
      <c r="AR8" s="118">
        <f t="shared" si="1"/>
        <v>2.7009722782739582</v>
      </c>
      <c r="AS8" s="119">
        <f t="shared" si="2"/>
        <v>2700972.2782739582</v>
      </c>
      <c r="AT8" s="118">
        <f t="shared" si="3"/>
        <v>7.8328196069944784</v>
      </c>
      <c r="AU8" s="119"/>
      <c r="AV8" s="118"/>
      <c r="AW8" s="59"/>
      <c r="AX8" s="120"/>
      <c r="AY8" s="120"/>
      <c r="AZ8" s="120"/>
      <c r="BA8" s="120"/>
    </row>
    <row r="9" spans="1:54" x14ac:dyDescent="0.3">
      <c r="A9" s="63" t="s">
        <v>847</v>
      </c>
      <c r="B9" s="63" t="s">
        <v>668</v>
      </c>
      <c r="C9" s="63">
        <v>6</v>
      </c>
      <c r="D9" s="63" t="s">
        <v>681</v>
      </c>
      <c r="E9" s="63" t="s">
        <v>684</v>
      </c>
      <c r="F9" s="63">
        <v>2</v>
      </c>
      <c r="G9" s="63" t="s">
        <v>672</v>
      </c>
      <c r="H9" s="63" t="s">
        <v>18</v>
      </c>
      <c r="I9" s="111">
        <v>3.0000000000000001E-3</v>
      </c>
      <c r="J9" s="111" t="s">
        <v>842</v>
      </c>
      <c r="K9" s="12">
        <v>0</v>
      </c>
      <c r="L9" s="12">
        <v>1</v>
      </c>
      <c r="M9" s="12">
        <v>2</v>
      </c>
      <c r="N9" s="12">
        <v>3</v>
      </c>
      <c r="O9" s="12">
        <v>8</v>
      </c>
      <c r="P9" s="12">
        <v>16</v>
      </c>
      <c r="Q9" s="12">
        <v>1.9</v>
      </c>
      <c r="R9" s="12">
        <v>0.28999999999999998</v>
      </c>
      <c r="S9" s="12">
        <v>1.4999999999999999E-2</v>
      </c>
      <c r="T9" s="12">
        <v>5.0999999999999996</v>
      </c>
      <c r="U9" s="12">
        <v>5.7</v>
      </c>
      <c r="V9" s="12">
        <v>0.31</v>
      </c>
      <c r="W9" s="12">
        <v>5.5</v>
      </c>
      <c r="X9" s="12">
        <v>1.4</v>
      </c>
      <c r="Y9" s="12">
        <v>0.72</v>
      </c>
      <c r="Z9" s="12">
        <v>8.7999999999999995E-2</v>
      </c>
      <c r="AA9" s="12">
        <v>0.52</v>
      </c>
      <c r="AB9" s="12">
        <v>0.03</v>
      </c>
      <c r="AC9" s="12">
        <v>0.04</v>
      </c>
      <c r="AD9" s="12">
        <v>0.01</v>
      </c>
      <c r="AE9" s="12">
        <v>0.75</v>
      </c>
      <c r="AF9" s="111">
        <v>0.09</v>
      </c>
      <c r="AG9" s="12">
        <v>4</v>
      </c>
      <c r="AH9" s="12">
        <v>0.02</v>
      </c>
      <c r="AI9" s="12">
        <v>36.299999999999997</v>
      </c>
      <c r="AJ9" s="12">
        <v>535.83000000000004</v>
      </c>
      <c r="AK9" s="111">
        <v>0.9</v>
      </c>
      <c r="AL9" s="111">
        <v>0.28999999999999998</v>
      </c>
      <c r="AM9" s="12">
        <v>535.87</v>
      </c>
      <c r="AN9" s="12">
        <v>0.28999999999999998</v>
      </c>
      <c r="AO9" s="111">
        <v>0.49</v>
      </c>
      <c r="AP9" s="111">
        <v>4.0000000000000001E-3</v>
      </c>
      <c r="AQ9" s="109">
        <f t="shared" si="0"/>
        <v>256.45949999999993</v>
      </c>
      <c r="AR9" s="109">
        <f t="shared" si="1"/>
        <v>2.0894917131164967</v>
      </c>
      <c r="AS9" s="110">
        <f t="shared" si="2"/>
        <v>2089491.7131164968</v>
      </c>
      <c r="AT9" s="109">
        <f t="shared" si="3"/>
        <v>6.0595259680378399</v>
      </c>
      <c r="AU9" s="110"/>
      <c r="AV9" s="109"/>
      <c r="AW9" s="59"/>
      <c r="AX9" s="59"/>
      <c r="AY9" s="59"/>
      <c r="AZ9" s="59"/>
      <c r="BA9" s="59"/>
    </row>
    <row r="10" spans="1:54" x14ac:dyDescent="0.3">
      <c r="A10" s="63" t="s">
        <v>848</v>
      </c>
      <c r="B10" s="63" t="s">
        <v>668</v>
      </c>
      <c r="C10" s="63">
        <v>7</v>
      </c>
      <c r="D10" s="63" t="s">
        <v>681</v>
      </c>
      <c r="E10" s="63" t="s">
        <v>687</v>
      </c>
      <c r="F10" s="63">
        <v>3</v>
      </c>
      <c r="G10" s="63" t="s">
        <v>672</v>
      </c>
      <c r="H10" s="63" t="s">
        <v>18</v>
      </c>
      <c r="I10" s="111">
        <v>5.0000000000000001E-3</v>
      </c>
      <c r="J10" s="111" t="s">
        <v>842</v>
      </c>
      <c r="K10" s="12">
        <v>0</v>
      </c>
      <c r="L10" s="12">
        <v>1</v>
      </c>
      <c r="M10" s="12">
        <v>1</v>
      </c>
      <c r="N10" s="12">
        <v>5</v>
      </c>
      <c r="O10" s="12">
        <v>8</v>
      </c>
      <c r="P10" s="111">
        <v>14</v>
      </c>
      <c r="Q10" s="12">
        <v>1.7</v>
      </c>
      <c r="R10" s="12">
        <v>0.28999999999999998</v>
      </c>
      <c r="S10" s="12">
        <v>1.9E-2</v>
      </c>
      <c r="T10" s="12">
        <v>5.3</v>
      </c>
      <c r="U10" s="12">
        <v>5.8</v>
      </c>
      <c r="V10" s="12">
        <v>0.25</v>
      </c>
      <c r="W10" s="12">
        <v>6.6</v>
      </c>
      <c r="X10" s="12">
        <v>1.6</v>
      </c>
      <c r="Y10" s="12">
        <v>0.47</v>
      </c>
      <c r="Z10" s="12">
        <v>5.6000000000000001E-2</v>
      </c>
      <c r="AA10" s="12">
        <v>0.63</v>
      </c>
      <c r="AB10" s="12">
        <v>0.04</v>
      </c>
      <c r="AC10" s="12">
        <v>0.03</v>
      </c>
      <c r="AD10" s="12">
        <v>0.02</v>
      </c>
      <c r="AE10" s="12">
        <v>0.53</v>
      </c>
      <c r="AF10" s="111">
        <v>0.09</v>
      </c>
      <c r="AG10" s="12">
        <v>2</v>
      </c>
      <c r="AH10" s="12">
        <v>0.02</v>
      </c>
      <c r="AI10" s="12">
        <v>36.4</v>
      </c>
      <c r="AJ10" s="12">
        <v>550.07000000000005</v>
      </c>
      <c r="AK10" s="111">
        <v>0.9</v>
      </c>
      <c r="AL10" s="111">
        <v>0.28999999999999998</v>
      </c>
      <c r="AM10" s="12">
        <v>550.07000000000005</v>
      </c>
      <c r="AN10" s="12">
        <v>0.28999999999999998</v>
      </c>
      <c r="AO10" s="111">
        <v>0.49</v>
      </c>
      <c r="AP10" s="111">
        <v>4.0000000000000001E-3</v>
      </c>
      <c r="AQ10" s="109">
        <f t="shared" si="0"/>
        <v>256.45949999999993</v>
      </c>
      <c r="AR10" s="109">
        <f t="shared" si="1"/>
        <v>2.1448610794296963</v>
      </c>
      <c r="AS10" s="110">
        <f t="shared" si="2"/>
        <v>2144861.0794296963</v>
      </c>
      <c r="AT10" s="109">
        <f t="shared" si="3"/>
        <v>6.2200971303461197</v>
      </c>
      <c r="AU10" s="110"/>
      <c r="AV10" s="109"/>
      <c r="AW10" s="59"/>
      <c r="AX10" s="59"/>
      <c r="AY10" s="59"/>
      <c r="AZ10" s="59"/>
      <c r="BA10" s="59"/>
    </row>
    <row r="11" spans="1:54" s="45" customFormat="1" x14ac:dyDescent="0.3">
      <c r="A11" s="64" t="s">
        <v>849</v>
      </c>
      <c r="B11" s="64" t="s">
        <v>668</v>
      </c>
      <c r="C11" s="64">
        <v>8</v>
      </c>
      <c r="D11" s="64" t="s">
        <v>681</v>
      </c>
      <c r="E11" s="64" t="s">
        <v>689</v>
      </c>
      <c r="F11" s="64">
        <v>4</v>
      </c>
      <c r="G11" s="64" t="s">
        <v>672</v>
      </c>
      <c r="H11" s="64" t="s">
        <v>18</v>
      </c>
      <c r="I11" s="113">
        <v>0.01</v>
      </c>
      <c r="J11" s="113" t="s">
        <v>842</v>
      </c>
      <c r="K11" s="14">
        <v>0</v>
      </c>
      <c r="L11" s="14">
        <v>1</v>
      </c>
      <c r="M11" s="14">
        <v>1</v>
      </c>
      <c r="N11" s="14">
        <v>5</v>
      </c>
      <c r="O11" s="14">
        <v>9</v>
      </c>
      <c r="P11" s="14">
        <v>37</v>
      </c>
      <c r="Q11" s="14">
        <v>1.7</v>
      </c>
      <c r="R11" s="14">
        <v>0.26</v>
      </c>
      <c r="S11" s="14">
        <v>1.7000000000000001E-2</v>
      </c>
      <c r="T11" s="14">
        <v>5.4</v>
      </c>
      <c r="U11" s="14">
        <v>6</v>
      </c>
      <c r="V11" s="14">
        <v>0.3</v>
      </c>
      <c r="W11" s="14">
        <v>10.7</v>
      </c>
      <c r="X11" s="14">
        <v>2.39</v>
      </c>
      <c r="Y11" s="14">
        <v>0.69</v>
      </c>
      <c r="Z11" s="14">
        <v>4.9000000000000002E-2</v>
      </c>
      <c r="AA11" s="14">
        <v>0.64</v>
      </c>
      <c r="AB11" s="14">
        <v>0.05</v>
      </c>
      <c r="AC11" s="14">
        <v>0.1</v>
      </c>
      <c r="AD11" s="14">
        <v>0.03</v>
      </c>
      <c r="AE11" s="14">
        <v>0.54</v>
      </c>
      <c r="AF11" s="113">
        <v>0.09</v>
      </c>
      <c r="AG11" s="14">
        <v>6.7</v>
      </c>
      <c r="AH11" s="14">
        <v>0.02</v>
      </c>
      <c r="AI11" s="14">
        <v>43.3</v>
      </c>
      <c r="AJ11" s="14">
        <v>480.27</v>
      </c>
      <c r="AK11" s="113">
        <v>0.9</v>
      </c>
      <c r="AL11" s="14">
        <v>0.26</v>
      </c>
      <c r="AM11" s="14">
        <v>480.27</v>
      </c>
      <c r="AN11" s="14">
        <v>0.26</v>
      </c>
      <c r="AO11" s="113">
        <v>0.49</v>
      </c>
      <c r="AP11" s="113">
        <v>4.0000000000000001E-3</v>
      </c>
      <c r="AQ11" s="114">
        <f t="shared" si="0"/>
        <v>256.45949999999993</v>
      </c>
      <c r="AR11" s="114">
        <f t="shared" si="1"/>
        <v>1.8726933492422784</v>
      </c>
      <c r="AS11" s="115">
        <f t="shared" si="2"/>
        <v>1872693.3492422784</v>
      </c>
      <c r="AT11" s="114">
        <f t="shared" si="3"/>
        <v>4.8690027080299236</v>
      </c>
      <c r="AU11" s="115"/>
      <c r="AV11" s="114"/>
      <c r="AW11" s="121"/>
      <c r="AX11" s="121"/>
      <c r="AY11" s="121"/>
      <c r="AZ11" s="121"/>
      <c r="BA11" s="121"/>
    </row>
    <row r="12" spans="1:54" s="35" customFormat="1" x14ac:dyDescent="0.3">
      <c r="A12" s="62" t="s">
        <v>850</v>
      </c>
      <c r="B12" s="62" t="s">
        <v>668</v>
      </c>
      <c r="C12" s="62">
        <v>9</v>
      </c>
      <c r="D12" s="62" t="s">
        <v>692</v>
      </c>
      <c r="E12" s="62" t="s">
        <v>693</v>
      </c>
      <c r="F12" s="62">
        <v>1</v>
      </c>
      <c r="G12" s="62" t="s">
        <v>672</v>
      </c>
      <c r="H12" s="62" t="s">
        <v>18</v>
      </c>
      <c r="I12" s="106">
        <v>0.01</v>
      </c>
      <c r="J12" s="106" t="s">
        <v>842</v>
      </c>
      <c r="K12" s="106" t="s">
        <v>698</v>
      </c>
      <c r="L12" s="117">
        <v>1</v>
      </c>
      <c r="M12" s="117">
        <v>1</v>
      </c>
      <c r="N12" s="117">
        <v>5</v>
      </c>
      <c r="O12" s="117">
        <v>12</v>
      </c>
      <c r="P12" s="117">
        <v>35</v>
      </c>
      <c r="Q12" s="117">
        <v>5.4</v>
      </c>
      <c r="R12" s="117">
        <v>0.36</v>
      </c>
      <c r="S12" s="117">
        <v>0.04</v>
      </c>
      <c r="T12" s="117">
        <v>5.9</v>
      </c>
      <c r="U12" s="117">
        <v>6.5</v>
      </c>
      <c r="V12" s="117">
        <v>0.2</v>
      </c>
      <c r="W12" s="117">
        <v>5.8</v>
      </c>
      <c r="X12" s="117">
        <v>2.4700000000000002</v>
      </c>
      <c r="Y12" s="117">
        <v>0.84</v>
      </c>
      <c r="Z12" s="117">
        <v>5.2999999999999999E-2</v>
      </c>
      <c r="AA12" s="117">
        <v>1.08</v>
      </c>
      <c r="AB12" s="117">
        <v>0.38</v>
      </c>
      <c r="AC12" s="117">
        <v>0.08</v>
      </c>
      <c r="AD12" s="117">
        <v>7.0000000000000007E-2</v>
      </c>
      <c r="AE12" s="117">
        <v>0.25</v>
      </c>
      <c r="AF12" s="117">
        <v>0.49</v>
      </c>
      <c r="AG12" s="117">
        <v>13.9</v>
      </c>
      <c r="AH12" s="117">
        <v>0.03</v>
      </c>
      <c r="AI12" s="117">
        <v>45.8</v>
      </c>
      <c r="AJ12" s="117">
        <v>372.44</v>
      </c>
      <c r="AK12" s="117">
        <v>4.91</v>
      </c>
      <c r="AL12" s="117">
        <v>0.36</v>
      </c>
      <c r="AM12" s="117">
        <v>377.35</v>
      </c>
      <c r="AN12" s="117">
        <v>0.36</v>
      </c>
      <c r="AO12" s="106">
        <v>0.49</v>
      </c>
      <c r="AP12" s="106">
        <v>4.0000000000000001E-3</v>
      </c>
      <c r="AQ12" s="118">
        <f t="shared" si="0"/>
        <v>256.45949999999993</v>
      </c>
      <c r="AR12" s="118">
        <f t="shared" si="1"/>
        <v>1.4713824210060462</v>
      </c>
      <c r="AS12" s="119">
        <f t="shared" si="2"/>
        <v>1471382.4210060462</v>
      </c>
      <c r="AT12" s="118">
        <f t="shared" si="3"/>
        <v>5.2969767156217662</v>
      </c>
      <c r="AU12" s="119"/>
      <c r="AV12" s="118"/>
      <c r="AW12" s="59"/>
      <c r="AX12" s="120"/>
      <c r="AY12" s="120"/>
      <c r="AZ12" s="120"/>
      <c r="BA12" s="120"/>
    </row>
    <row r="13" spans="1:54" x14ac:dyDescent="0.3">
      <c r="A13" s="63" t="s">
        <v>851</v>
      </c>
      <c r="B13" s="63" t="s">
        <v>668</v>
      </c>
      <c r="C13" s="63">
        <v>10</v>
      </c>
      <c r="D13" s="63" t="s">
        <v>692</v>
      </c>
      <c r="E13" s="63" t="s">
        <v>695</v>
      </c>
      <c r="F13" s="63">
        <v>2</v>
      </c>
      <c r="G13" s="63" t="s">
        <v>672</v>
      </c>
      <c r="H13" s="63" t="s">
        <v>18</v>
      </c>
      <c r="I13" s="111">
        <v>1.7000000000000001E-2</v>
      </c>
      <c r="J13" s="111" t="s">
        <v>842</v>
      </c>
      <c r="K13" s="111" t="s">
        <v>698</v>
      </c>
      <c r="L13" s="12">
        <v>1</v>
      </c>
      <c r="M13" s="12">
        <v>1</v>
      </c>
      <c r="N13" s="12">
        <v>7</v>
      </c>
      <c r="O13" s="12">
        <v>7</v>
      </c>
      <c r="P13" s="12">
        <v>24</v>
      </c>
      <c r="Q13" s="12">
        <v>6.4</v>
      </c>
      <c r="R13" s="12">
        <v>0.6</v>
      </c>
      <c r="S13" s="12">
        <v>2.9000000000000001E-2</v>
      </c>
      <c r="T13" s="12">
        <v>5.7</v>
      </c>
      <c r="U13" s="12">
        <v>6.3</v>
      </c>
      <c r="V13" s="12">
        <v>0.23</v>
      </c>
      <c r="W13" s="12">
        <v>6.9</v>
      </c>
      <c r="X13" s="12">
        <v>2.2200000000000002</v>
      </c>
      <c r="Y13" s="12">
        <v>0.95</v>
      </c>
      <c r="Z13" s="12">
        <v>0.10100000000000001</v>
      </c>
      <c r="AA13" s="12">
        <v>1.4</v>
      </c>
      <c r="AB13" s="12">
        <v>0.45</v>
      </c>
      <c r="AC13" s="12">
        <v>0.05</v>
      </c>
      <c r="AD13" s="12">
        <v>7.0000000000000007E-2</v>
      </c>
      <c r="AE13" s="12">
        <v>0.31</v>
      </c>
      <c r="AF13" s="12">
        <v>0.95</v>
      </c>
      <c r="AG13" s="12">
        <v>16.100000000000001</v>
      </c>
      <c r="AH13" s="12">
        <v>0.03</v>
      </c>
      <c r="AI13" s="12">
        <v>47.5</v>
      </c>
      <c r="AJ13" s="12">
        <v>240.25</v>
      </c>
      <c r="AK13" s="111">
        <v>0.9</v>
      </c>
      <c r="AL13" s="12">
        <v>0.65</v>
      </c>
      <c r="AM13" s="12">
        <v>240.25</v>
      </c>
      <c r="AN13" s="12">
        <v>0.65</v>
      </c>
      <c r="AO13" s="111">
        <v>0.49</v>
      </c>
      <c r="AP13" s="111">
        <v>4.0000000000000001E-3</v>
      </c>
      <c r="AQ13" s="109">
        <f t="shared" si="0"/>
        <v>256.45949999999993</v>
      </c>
      <c r="AR13" s="109">
        <f t="shared" si="1"/>
        <v>0.93679508850325321</v>
      </c>
      <c r="AS13" s="110">
        <f t="shared" si="2"/>
        <v>936795.08850325318</v>
      </c>
      <c r="AT13" s="109">
        <f t="shared" si="3"/>
        <v>6.0891680752711466</v>
      </c>
      <c r="AU13" s="110"/>
      <c r="AV13" s="109"/>
      <c r="AW13" s="59"/>
      <c r="AX13" s="59"/>
      <c r="AY13" s="59"/>
      <c r="AZ13" s="59"/>
      <c r="BA13" s="59"/>
    </row>
    <row r="14" spans="1:54" x14ac:dyDescent="0.3">
      <c r="A14" s="63" t="s">
        <v>852</v>
      </c>
      <c r="B14" s="63" t="s">
        <v>668</v>
      </c>
      <c r="C14" s="63">
        <v>11</v>
      </c>
      <c r="D14" s="63" t="s">
        <v>692</v>
      </c>
      <c r="E14" s="63" t="s">
        <v>697</v>
      </c>
      <c r="F14" s="63">
        <v>3</v>
      </c>
      <c r="G14" s="63" t="s">
        <v>672</v>
      </c>
      <c r="H14" s="63" t="s">
        <v>18</v>
      </c>
      <c r="I14" s="111">
        <v>8.9999999999999993E-3</v>
      </c>
      <c r="J14" s="111" t="s">
        <v>842</v>
      </c>
      <c r="K14" s="111" t="s">
        <v>698</v>
      </c>
      <c r="L14" s="12">
        <v>1</v>
      </c>
      <c r="M14" s="12">
        <v>2</v>
      </c>
      <c r="N14" s="12">
        <v>4</v>
      </c>
      <c r="O14" s="12">
        <v>7</v>
      </c>
      <c r="P14" s="12">
        <v>24</v>
      </c>
      <c r="Q14" s="12">
        <v>3.8</v>
      </c>
      <c r="R14" s="12">
        <v>0.2</v>
      </c>
      <c r="S14" s="12">
        <v>1.9E-2</v>
      </c>
      <c r="T14" s="12">
        <v>5.2</v>
      </c>
      <c r="U14" s="12">
        <v>5.9</v>
      </c>
      <c r="V14" s="12">
        <v>0.2</v>
      </c>
      <c r="W14" s="12">
        <v>7.2</v>
      </c>
      <c r="X14" s="12">
        <v>1.53</v>
      </c>
      <c r="Y14" s="12">
        <v>0.34</v>
      </c>
      <c r="Z14" s="12">
        <v>0.15</v>
      </c>
      <c r="AA14" s="12">
        <v>0.67</v>
      </c>
      <c r="AB14" s="12">
        <v>0.2</v>
      </c>
      <c r="AC14" s="12">
        <v>0.05</v>
      </c>
      <c r="AD14" s="12">
        <v>0.03</v>
      </c>
      <c r="AE14" s="12">
        <v>0.63</v>
      </c>
      <c r="AF14" s="12">
        <v>0.33</v>
      </c>
      <c r="AG14" s="12">
        <v>11.7</v>
      </c>
      <c r="AH14" s="12">
        <v>0.02</v>
      </c>
      <c r="AI14" s="12">
        <v>31.1</v>
      </c>
      <c r="AJ14" s="12">
        <v>455.05</v>
      </c>
      <c r="AK14" s="111">
        <v>0.9</v>
      </c>
      <c r="AL14" s="12">
        <v>0.28999999999999998</v>
      </c>
      <c r="AM14" s="12">
        <v>455.58</v>
      </c>
      <c r="AN14" s="12">
        <v>0.28999999999999998</v>
      </c>
      <c r="AO14" s="111">
        <v>0.49</v>
      </c>
      <c r="AP14" s="111">
        <v>4.0000000000000001E-3</v>
      </c>
      <c r="AQ14" s="109">
        <f t="shared" si="0"/>
        <v>256.45949999999993</v>
      </c>
      <c r="AR14" s="109">
        <f t="shared" si="1"/>
        <v>1.7764208383779898</v>
      </c>
      <c r="AS14" s="110">
        <f t="shared" si="2"/>
        <v>1776420.8383779898</v>
      </c>
      <c r="AT14" s="109">
        <f t="shared" si="3"/>
        <v>5.1516204312961706</v>
      </c>
      <c r="AU14" s="110"/>
      <c r="AV14" s="109"/>
      <c r="AW14" s="59"/>
      <c r="AX14" s="59"/>
      <c r="AY14" s="59"/>
      <c r="AZ14" s="59"/>
      <c r="BA14" s="59"/>
    </row>
    <row r="15" spans="1:54" s="45" customFormat="1" x14ac:dyDescent="0.3">
      <c r="A15" s="64" t="s">
        <v>853</v>
      </c>
      <c r="B15" s="64" t="s">
        <v>668</v>
      </c>
      <c r="C15" s="64">
        <v>12</v>
      </c>
      <c r="D15" s="64" t="s">
        <v>692</v>
      </c>
      <c r="E15" s="64" t="s">
        <v>700</v>
      </c>
      <c r="F15" s="64">
        <v>4</v>
      </c>
      <c r="G15" s="64" t="s">
        <v>672</v>
      </c>
      <c r="H15" s="64" t="s">
        <v>18</v>
      </c>
      <c r="I15" s="113">
        <v>1.0999999999999999E-2</v>
      </c>
      <c r="J15" s="113" t="s">
        <v>842</v>
      </c>
      <c r="K15" s="113" t="s">
        <v>304</v>
      </c>
      <c r="L15" s="14">
        <v>1</v>
      </c>
      <c r="M15" s="14">
        <v>1</v>
      </c>
      <c r="N15" s="14">
        <v>3</v>
      </c>
      <c r="O15" s="14">
        <v>7</v>
      </c>
      <c r="P15" s="14">
        <v>30</v>
      </c>
      <c r="Q15" s="14">
        <v>2.2999999999999998</v>
      </c>
      <c r="R15" s="14">
        <v>0.36</v>
      </c>
      <c r="S15" s="14">
        <v>3.1E-2</v>
      </c>
      <c r="T15" s="14">
        <v>5.8</v>
      </c>
      <c r="U15" s="14">
        <v>6.4</v>
      </c>
      <c r="V15" s="14">
        <v>0.27</v>
      </c>
      <c r="W15" s="14">
        <v>6.6</v>
      </c>
      <c r="X15" s="14">
        <v>1.95</v>
      </c>
      <c r="Y15" s="14">
        <v>0.31</v>
      </c>
      <c r="Z15" s="14">
        <v>9.4E-2</v>
      </c>
      <c r="AA15" s="14">
        <v>0.63</v>
      </c>
      <c r="AB15" s="14">
        <v>0.17</v>
      </c>
      <c r="AC15" s="14">
        <v>0.08</v>
      </c>
      <c r="AD15" s="14">
        <v>0.04</v>
      </c>
      <c r="AE15" s="14">
        <v>0.4</v>
      </c>
      <c r="AF15" s="14">
        <v>0.45</v>
      </c>
      <c r="AG15" s="14">
        <v>7.3</v>
      </c>
      <c r="AH15" s="14">
        <v>0.02</v>
      </c>
      <c r="AI15" s="14">
        <v>39</v>
      </c>
      <c r="AJ15" s="14">
        <v>342.14</v>
      </c>
      <c r="AK15" s="14">
        <v>2.78</v>
      </c>
      <c r="AL15" s="14">
        <v>0.28999999999999998</v>
      </c>
      <c r="AM15" s="14">
        <v>344.92</v>
      </c>
      <c r="AN15" s="14">
        <v>0.28999999999999998</v>
      </c>
      <c r="AO15" s="113">
        <v>0.49</v>
      </c>
      <c r="AP15" s="113">
        <v>4.0000000000000001E-3</v>
      </c>
      <c r="AQ15" s="114">
        <f t="shared" si="0"/>
        <v>256.45949999999993</v>
      </c>
      <c r="AR15" s="114">
        <f t="shared" si="1"/>
        <v>1.344929706249915</v>
      </c>
      <c r="AS15" s="115">
        <f t="shared" si="2"/>
        <v>1344929.7062499151</v>
      </c>
      <c r="AT15" s="114">
        <f t="shared" si="3"/>
        <v>3.9002961481247529</v>
      </c>
      <c r="AU15" s="115"/>
      <c r="AV15" s="114"/>
      <c r="AW15" s="121"/>
      <c r="AX15" s="121"/>
      <c r="AY15" s="121"/>
      <c r="AZ15" s="121"/>
      <c r="BA15" s="121"/>
    </row>
    <row r="16" spans="1:54" s="35" customFormat="1" x14ac:dyDescent="0.3">
      <c r="A16" s="62" t="s">
        <v>854</v>
      </c>
      <c r="B16" s="62" t="s">
        <v>668</v>
      </c>
      <c r="C16" s="62">
        <v>17</v>
      </c>
      <c r="D16" s="62" t="s">
        <v>855</v>
      </c>
      <c r="E16" s="62" t="s">
        <v>704</v>
      </c>
      <c r="F16" s="62">
        <v>1</v>
      </c>
      <c r="G16" s="62" t="s">
        <v>672</v>
      </c>
      <c r="H16" s="62" t="s">
        <v>18</v>
      </c>
      <c r="I16" s="106">
        <v>1.0999999999999999E-2</v>
      </c>
      <c r="J16" s="106" t="s">
        <v>842</v>
      </c>
      <c r="K16" s="117">
        <v>5</v>
      </c>
      <c r="L16" s="117">
        <v>1</v>
      </c>
      <c r="M16" s="117">
        <v>8</v>
      </c>
      <c r="N16" s="117">
        <v>18</v>
      </c>
      <c r="O16" s="117">
        <v>19</v>
      </c>
      <c r="P16" s="117">
        <v>40</v>
      </c>
      <c r="Q16" s="117">
        <v>2.7</v>
      </c>
      <c r="R16" s="117">
        <v>0.26</v>
      </c>
      <c r="S16" s="117">
        <v>4.2000000000000003E-2</v>
      </c>
      <c r="T16" s="117">
        <v>5.0999999999999996</v>
      </c>
      <c r="U16" s="117">
        <v>5.8</v>
      </c>
      <c r="V16" s="117">
        <v>0.35</v>
      </c>
      <c r="W16" s="117">
        <v>9</v>
      </c>
      <c r="X16" s="117">
        <v>3</v>
      </c>
      <c r="Y16" s="117">
        <v>0.93</v>
      </c>
      <c r="Z16" s="117">
        <v>5.1999999999999998E-2</v>
      </c>
      <c r="AA16" s="117">
        <v>1</v>
      </c>
      <c r="AB16" s="117">
        <v>0.09</v>
      </c>
      <c r="AC16" s="117">
        <v>0.08</v>
      </c>
      <c r="AD16" s="117">
        <v>0.03</v>
      </c>
      <c r="AE16" s="117">
        <v>0.54</v>
      </c>
      <c r="AF16" s="117">
        <v>0.11</v>
      </c>
      <c r="AG16" s="117">
        <v>5.9</v>
      </c>
      <c r="AH16" s="117">
        <v>0.04</v>
      </c>
      <c r="AI16" s="117">
        <v>46.3</v>
      </c>
      <c r="AJ16" s="117">
        <v>347.41</v>
      </c>
      <c r="AK16" s="106">
        <v>0.9</v>
      </c>
      <c r="AL16" s="117">
        <v>0.35</v>
      </c>
      <c r="AM16" s="117">
        <v>347.41</v>
      </c>
      <c r="AN16" s="117">
        <v>0.35</v>
      </c>
      <c r="AO16" s="106">
        <v>0.49</v>
      </c>
      <c r="AP16" s="106">
        <v>4.0000000000000001E-3</v>
      </c>
      <c r="AQ16" s="118">
        <f t="shared" si="0"/>
        <v>256.45949999999993</v>
      </c>
      <c r="AR16" s="118">
        <f t="shared" si="1"/>
        <v>1.3546388416104691</v>
      </c>
      <c r="AS16" s="119">
        <f t="shared" si="2"/>
        <v>1354638.8416104692</v>
      </c>
      <c r="AT16" s="118">
        <f t="shared" si="3"/>
        <v>4.7412359456366415</v>
      </c>
      <c r="AU16" s="119"/>
      <c r="AV16" s="118"/>
      <c r="AW16" s="59"/>
      <c r="AX16" s="120"/>
      <c r="AY16" s="120"/>
      <c r="AZ16" s="120"/>
      <c r="BA16" s="120"/>
    </row>
    <row r="17" spans="1:53" x14ac:dyDescent="0.3">
      <c r="A17" s="63" t="s">
        <v>856</v>
      </c>
      <c r="B17" s="122">
        <v>45436</v>
      </c>
      <c r="C17" s="63">
        <v>18</v>
      </c>
      <c r="D17" s="63" t="s">
        <v>855</v>
      </c>
      <c r="E17" s="63" t="s">
        <v>706</v>
      </c>
      <c r="F17" s="63">
        <v>2</v>
      </c>
      <c r="G17" s="63" t="s">
        <v>672</v>
      </c>
      <c r="H17" s="63" t="s">
        <v>18</v>
      </c>
      <c r="I17" s="111">
        <v>7.0000000000000001E-3</v>
      </c>
      <c r="J17" s="111" t="s">
        <v>842</v>
      </c>
      <c r="K17" s="111" t="s">
        <v>304</v>
      </c>
      <c r="L17" s="12">
        <v>1</v>
      </c>
      <c r="M17" s="12">
        <v>6</v>
      </c>
      <c r="N17" s="12">
        <v>15</v>
      </c>
      <c r="O17" s="12">
        <v>11</v>
      </c>
      <c r="P17" s="12">
        <v>29</v>
      </c>
      <c r="Q17" s="12">
        <v>2.6</v>
      </c>
      <c r="R17" s="12">
        <v>0.25</v>
      </c>
      <c r="S17" s="12">
        <v>4.4999999999999998E-2</v>
      </c>
      <c r="T17" s="12">
        <v>5.2</v>
      </c>
      <c r="U17" s="12">
        <v>5.8</v>
      </c>
      <c r="V17" s="12">
        <v>0.3</v>
      </c>
      <c r="W17" s="12">
        <v>8.6999999999999993</v>
      </c>
      <c r="X17" s="12">
        <v>3.07</v>
      </c>
      <c r="Y17" s="12">
        <v>1.07</v>
      </c>
      <c r="Z17" s="12">
        <v>5.8000000000000003E-2</v>
      </c>
      <c r="AA17" s="12">
        <v>0.64</v>
      </c>
      <c r="AB17" s="12">
        <v>0.05</v>
      </c>
      <c r="AC17" s="12">
        <v>0.06</v>
      </c>
      <c r="AD17" s="12">
        <v>0.02</v>
      </c>
      <c r="AE17" s="12">
        <v>0.71</v>
      </c>
      <c r="AF17" s="12">
        <v>0.1</v>
      </c>
      <c r="AG17" s="12">
        <v>4.8</v>
      </c>
      <c r="AH17" s="12">
        <v>0.03</v>
      </c>
      <c r="AI17" s="12">
        <v>45</v>
      </c>
      <c r="AJ17" s="12">
        <v>472.02</v>
      </c>
      <c r="AK17" s="111">
        <v>0.9</v>
      </c>
      <c r="AL17" s="12">
        <v>0.35</v>
      </c>
      <c r="AM17" s="12">
        <v>472.17</v>
      </c>
      <c r="AN17" s="12">
        <v>0.35</v>
      </c>
      <c r="AO17" s="111">
        <v>0.49</v>
      </c>
      <c r="AP17" s="111">
        <v>4.0000000000000001E-3</v>
      </c>
      <c r="AQ17" s="109">
        <f t="shared" si="0"/>
        <v>256.45949999999993</v>
      </c>
      <c r="AR17" s="109">
        <f t="shared" si="1"/>
        <v>1.8411094149368619</v>
      </c>
      <c r="AS17" s="110">
        <f t="shared" si="2"/>
        <v>1841109.414936862</v>
      </c>
      <c r="AT17" s="109">
        <f t="shared" si="3"/>
        <v>6.443882952279016</v>
      </c>
      <c r="AU17" s="110"/>
      <c r="AV17" s="109"/>
      <c r="AW17" s="59"/>
      <c r="AX17" s="59"/>
      <c r="AY17" s="59"/>
      <c r="AZ17" s="59"/>
      <c r="BA17" s="59"/>
    </row>
    <row r="18" spans="1:53" x14ac:dyDescent="0.3">
      <c r="A18" s="63" t="s">
        <v>857</v>
      </c>
      <c r="B18" s="63" t="s">
        <v>668</v>
      </c>
      <c r="C18" s="63">
        <v>19</v>
      </c>
      <c r="D18" s="63" t="s">
        <v>855</v>
      </c>
      <c r="E18" s="63" t="s">
        <v>708</v>
      </c>
      <c r="F18" s="63">
        <v>3</v>
      </c>
      <c r="G18" s="63" t="s">
        <v>672</v>
      </c>
      <c r="H18" s="63" t="s">
        <v>18</v>
      </c>
      <c r="I18" s="111">
        <v>0.01</v>
      </c>
      <c r="J18" s="111" t="s">
        <v>842</v>
      </c>
      <c r="K18" s="12">
        <v>5</v>
      </c>
      <c r="L18" s="12">
        <v>1</v>
      </c>
      <c r="M18" s="12">
        <v>2</v>
      </c>
      <c r="N18" s="12">
        <v>9</v>
      </c>
      <c r="O18" s="12">
        <v>10</v>
      </c>
      <c r="P18" s="12">
        <v>28</v>
      </c>
      <c r="Q18" s="12">
        <v>1.8</v>
      </c>
      <c r="R18" s="12">
        <v>0.23</v>
      </c>
      <c r="S18" s="12">
        <v>3.4000000000000002E-2</v>
      </c>
      <c r="T18" s="12">
        <v>5.7</v>
      </c>
      <c r="U18" s="12">
        <v>6.4</v>
      </c>
      <c r="V18" s="12">
        <v>0.28999999999999998</v>
      </c>
      <c r="W18" s="12">
        <v>4.8</v>
      </c>
      <c r="X18" s="12">
        <v>1.87</v>
      </c>
      <c r="Y18" s="12">
        <v>0.74</v>
      </c>
      <c r="Z18" s="12">
        <v>4.4999999999999998E-2</v>
      </c>
      <c r="AA18" s="12">
        <v>0.62</v>
      </c>
      <c r="AB18" s="12">
        <v>0.05</v>
      </c>
      <c r="AC18" s="12">
        <v>7.0000000000000007E-2</v>
      </c>
      <c r="AD18" s="12">
        <v>0.03</v>
      </c>
      <c r="AE18" s="12">
        <v>0.51</v>
      </c>
      <c r="AF18" s="12">
        <v>0.11</v>
      </c>
      <c r="AG18" s="12">
        <v>3.9</v>
      </c>
      <c r="AH18" s="12">
        <v>0.03</v>
      </c>
      <c r="AI18" s="12">
        <v>39.1</v>
      </c>
      <c r="AJ18" s="12">
        <v>456.28</v>
      </c>
      <c r="AK18" s="111">
        <v>0.9</v>
      </c>
      <c r="AL18" s="12">
        <v>0.46</v>
      </c>
      <c r="AM18" s="12">
        <v>456.28</v>
      </c>
      <c r="AN18" s="12">
        <v>0.46</v>
      </c>
      <c r="AO18" s="111">
        <v>0.49</v>
      </c>
      <c r="AP18" s="111">
        <v>4.0000000000000001E-3</v>
      </c>
      <c r="AQ18" s="109">
        <f t="shared" si="0"/>
        <v>256.45949999999993</v>
      </c>
      <c r="AR18" s="109">
        <f t="shared" si="1"/>
        <v>1.7791503141821616</v>
      </c>
      <c r="AS18" s="110">
        <f t="shared" si="2"/>
        <v>1779150.3141821616</v>
      </c>
      <c r="AT18" s="109">
        <f t="shared" si="3"/>
        <v>8.184091445237943</v>
      </c>
      <c r="AU18" s="110"/>
      <c r="AV18" s="109"/>
      <c r="AW18" s="59"/>
      <c r="AX18" s="59"/>
      <c r="AY18" s="59"/>
      <c r="AZ18" s="59"/>
      <c r="BA18" s="59"/>
    </row>
    <row r="19" spans="1:53" s="45" customFormat="1" x14ac:dyDescent="0.3">
      <c r="A19" s="64" t="s">
        <v>858</v>
      </c>
      <c r="B19" s="64" t="s">
        <v>668</v>
      </c>
      <c r="C19" s="64">
        <v>20</v>
      </c>
      <c r="D19" s="64" t="s">
        <v>855</v>
      </c>
      <c r="E19" s="64" t="s">
        <v>710</v>
      </c>
      <c r="F19" s="64">
        <v>4</v>
      </c>
      <c r="G19" s="64" t="s">
        <v>672</v>
      </c>
      <c r="H19" s="64" t="s">
        <v>18</v>
      </c>
      <c r="I19" s="113">
        <v>0.01</v>
      </c>
      <c r="J19" s="113" t="s">
        <v>842</v>
      </c>
      <c r="K19" s="113" t="s">
        <v>304</v>
      </c>
      <c r="L19" s="14">
        <v>1</v>
      </c>
      <c r="M19" s="14">
        <v>4</v>
      </c>
      <c r="N19" s="14">
        <v>12</v>
      </c>
      <c r="O19" s="14">
        <v>9</v>
      </c>
      <c r="P19" s="14">
        <v>29</v>
      </c>
      <c r="Q19" s="14">
        <v>2.8</v>
      </c>
      <c r="R19" s="14">
        <v>0.4</v>
      </c>
      <c r="S19" s="14">
        <v>3.4000000000000002E-2</v>
      </c>
      <c r="T19" s="14">
        <v>5.3</v>
      </c>
      <c r="U19" s="14">
        <v>5.8</v>
      </c>
      <c r="V19" s="14">
        <v>0.36</v>
      </c>
      <c r="W19" s="14">
        <v>8.4</v>
      </c>
      <c r="X19" s="14">
        <v>3.05</v>
      </c>
      <c r="Y19" s="14">
        <v>2.06</v>
      </c>
      <c r="Z19" s="14">
        <v>4.9000000000000002E-2</v>
      </c>
      <c r="AA19" s="14">
        <v>0.72</v>
      </c>
      <c r="AB19" s="14">
        <v>0.06</v>
      </c>
      <c r="AC19" s="14">
        <v>7.0000000000000007E-2</v>
      </c>
      <c r="AD19" s="14">
        <v>0.01</v>
      </c>
      <c r="AE19" s="14">
        <v>0.39</v>
      </c>
      <c r="AF19" s="14">
        <v>0.12</v>
      </c>
      <c r="AG19" s="14">
        <v>4.5999999999999996</v>
      </c>
      <c r="AH19" s="14">
        <v>0.03</v>
      </c>
      <c r="AI19" s="14">
        <v>45.3</v>
      </c>
      <c r="AJ19" s="14">
        <v>532.12</v>
      </c>
      <c r="AK19" s="113">
        <v>0.9</v>
      </c>
      <c r="AL19" s="14">
        <v>0.44</v>
      </c>
      <c r="AM19" s="14">
        <v>532.12</v>
      </c>
      <c r="AN19" s="14">
        <v>0.44</v>
      </c>
      <c r="AO19" s="113">
        <v>0.49</v>
      </c>
      <c r="AP19" s="113">
        <v>4.0000000000000001E-3</v>
      </c>
      <c r="AQ19" s="114">
        <f t="shared" si="0"/>
        <v>256.45949999999993</v>
      </c>
      <c r="AR19" s="114">
        <f t="shared" si="1"/>
        <v>2.0748695213084334</v>
      </c>
      <c r="AS19" s="115">
        <f t="shared" si="2"/>
        <v>2074869.5213084335</v>
      </c>
      <c r="AT19" s="114">
        <f t="shared" si="3"/>
        <v>9.1294258937571069</v>
      </c>
      <c r="AU19" s="115"/>
      <c r="AV19" s="114"/>
      <c r="AW19" s="121"/>
      <c r="AX19" s="121"/>
      <c r="AY19" s="121"/>
      <c r="AZ19" s="121"/>
      <c r="BA19" s="121"/>
    </row>
    <row r="20" spans="1:53" s="35" customFormat="1" x14ac:dyDescent="0.3">
      <c r="A20" s="62" t="s">
        <v>859</v>
      </c>
      <c r="B20" s="62" t="s">
        <v>668</v>
      </c>
      <c r="C20" s="62">
        <v>21</v>
      </c>
      <c r="D20" s="62" t="s">
        <v>860</v>
      </c>
      <c r="E20" s="62" t="s">
        <v>714</v>
      </c>
      <c r="F20" s="62">
        <v>1</v>
      </c>
      <c r="G20" s="62" t="s">
        <v>672</v>
      </c>
      <c r="H20" s="62" t="s">
        <v>18</v>
      </c>
      <c r="I20" s="106">
        <v>5.0000000000000001E-3</v>
      </c>
      <c r="J20" s="106" t="s">
        <v>842</v>
      </c>
      <c r="K20" s="117">
        <v>5</v>
      </c>
      <c r="L20" s="117">
        <v>1</v>
      </c>
      <c r="M20" s="117">
        <v>1</v>
      </c>
      <c r="N20" s="117">
        <v>2</v>
      </c>
      <c r="O20" s="117">
        <v>11</v>
      </c>
      <c r="P20" s="117">
        <v>26</v>
      </c>
      <c r="Q20" s="117">
        <v>1.6</v>
      </c>
      <c r="R20" s="117">
        <v>0.33</v>
      </c>
      <c r="S20" s="117">
        <v>0.02</v>
      </c>
      <c r="T20" s="117">
        <v>5.5</v>
      </c>
      <c r="U20" s="117">
        <v>6.1</v>
      </c>
      <c r="V20" s="117">
        <v>0.43</v>
      </c>
      <c r="W20" s="117">
        <v>11.8</v>
      </c>
      <c r="X20" s="117">
        <v>2.35</v>
      </c>
      <c r="Y20" s="117">
        <v>6.25</v>
      </c>
      <c r="Z20" s="117">
        <v>3.4000000000000002E-2</v>
      </c>
      <c r="AA20" s="117">
        <v>0.64</v>
      </c>
      <c r="AB20" s="117">
        <v>0.05</v>
      </c>
      <c r="AC20" s="117">
        <v>7.0000000000000007E-2</v>
      </c>
      <c r="AD20" s="117">
        <v>0.02</v>
      </c>
      <c r="AE20" s="117">
        <v>0.41</v>
      </c>
      <c r="AF20" s="117">
        <v>0.27</v>
      </c>
      <c r="AG20" s="117">
        <v>2.6</v>
      </c>
      <c r="AH20" s="117">
        <v>0.03</v>
      </c>
      <c r="AI20" s="117">
        <v>51.5</v>
      </c>
      <c r="AJ20" s="117">
        <v>480.34</v>
      </c>
      <c r="AK20" s="106">
        <v>0.9</v>
      </c>
      <c r="AL20" s="117">
        <v>0.34</v>
      </c>
      <c r="AM20" s="117">
        <v>480.34</v>
      </c>
      <c r="AN20" s="117">
        <v>0.34</v>
      </c>
      <c r="AO20" s="106">
        <v>0.49</v>
      </c>
      <c r="AP20" s="106">
        <v>4.0000000000000001E-3</v>
      </c>
      <c r="AQ20" s="118">
        <f t="shared" si="0"/>
        <v>256.45949999999993</v>
      </c>
      <c r="AR20" s="118">
        <f t="shared" si="1"/>
        <v>1.8729662968226957</v>
      </c>
      <c r="AS20" s="119">
        <f t="shared" si="2"/>
        <v>1872966.2968226958</v>
      </c>
      <c r="AT20" s="118">
        <f t="shared" si="3"/>
        <v>6.3680854091971657</v>
      </c>
      <c r="AU20" s="119"/>
      <c r="AV20" s="118"/>
      <c r="AW20" s="59"/>
      <c r="AX20" s="120"/>
      <c r="AY20" s="120"/>
      <c r="AZ20" s="120"/>
      <c r="BA20" s="120"/>
    </row>
    <row r="21" spans="1:53" x14ac:dyDescent="0.3">
      <c r="A21" s="63" t="s">
        <v>861</v>
      </c>
      <c r="B21" s="63" t="s">
        <v>668</v>
      </c>
      <c r="C21" s="63">
        <v>22</v>
      </c>
      <c r="D21" s="63" t="s">
        <v>860</v>
      </c>
      <c r="E21" s="63" t="s">
        <v>716</v>
      </c>
      <c r="F21" s="63">
        <v>2</v>
      </c>
      <c r="G21" s="63" t="s">
        <v>672</v>
      </c>
      <c r="H21" s="63" t="s">
        <v>18</v>
      </c>
      <c r="I21" s="111">
        <v>2.1000000000000001E-2</v>
      </c>
      <c r="J21" s="111" t="s">
        <v>842</v>
      </c>
      <c r="K21" s="12">
        <v>0</v>
      </c>
      <c r="L21" s="12">
        <v>1</v>
      </c>
      <c r="M21" s="12">
        <v>1</v>
      </c>
      <c r="N21" s="12">
        <v>5</v>
      </c>
      <c r="O21" s="12">
        <v>9</v>
      </c>
      <c r="P21" s="12">
        <v>30</v>
      </c>
      <c r="Q21" s="12">
        <v>7.5</v>
      </c>
      <c r="R21" s="12">
        <v>0.28000000000000003</v>
      </c>
      <c r="S21" s="12">
        <v>3.5999999999999997E-2</v>
      </c>
      <c r="T21" s="12">
        <v>5.3</v>
      </c>
      <c r="U21" s="12">
        <v>5.8</v>
      </c>
      <c r="V21" s="12">
        <v>0.37</v>
      </c>
      <c r="W21" s="12">
        <v>6.1</v>
      </c>
      <c r="X21" s="12">
        <v>2.5</v>
      </c>
      <c r="Y21" s="12">
        <v>1.2</v>
      </c>
      <c r="Z21" s="12">
        <v>5.2999999999999999E-2</v>
      </c>
      <c r="AA21" s="12">
        <v>0.76</v>
      </c>
      <c r="AB21" s="12">
        <v>0.08</v>
      </c>
      <c r="AC21" s="12">
        <v>0.06</v>
      </c>
      <c r="AD21" s="12">
        <v>0.03</v>
      </c>
      <c r="AE21" s="12">
        <v>1.25</v>
      </c>
      <c r="AF21" s="12">
        <v>0.11</v>
      </c>
      <c r="AG21" s="12">
        <v>4.0999999999999996</v>
      </c>
      <c r="AH21" s="12">
        <v>0.03</v>
      </c>
      <c r="AI21" s="12">
        <v>38.9</v>
      </c>
      <c r="AJ21" s="12">
        <v>443.53</v>
      </c>
      <c r="AK21" s="111">
        <v>0.9</v>
      </c>
      <c r="AL21" s="12">
        <v>0.35</v>
      </c>
      <c r="AM21" s="12">
        <v>443.53</v>
      </c>
      <c r="AN21" s="12">
        <v>0.35</v>
      </c>
      <c r="AO21" s="111">
        <v>0.49</v>
      </c>
      <c r="AP21" s="111">
        <v>4.0000000000000001E-3</v>
      </c>
      <c r="AQ21" s="109">
        <f t="shared" si="0"/>
        <v>256.45949999999993</v>
      </c>
      <c r="AR21" s="109">
        <f t="shared" si="1"/>
        <v>1.7294348620347466</v>
      </c>
      <c r="AS21" s="110">
        <f t="shared" si="2"/>
        <v>1729434.8620347467</v>
      </c>
      <c r="AT21" s="109">
        <f t="shared" si="3"/>
        <v>6.0530220171216129</v>
      </c>
      <c r="AU21" s="110"/>
      <c r="AV21" s="109"/>
      <c r="AW21" s="59"/>
      <c r="AX21" s="59"/>
      <c r="AY21" s="59"/>
      <c r="AZ21" s="59"/>
      <c r="BA21" s="59"/>
    </row>
    <row r="22" spans="1:53" x14ac:dyDescent="0.3">
      <c r="A22" s="63" t="s">
        <v>862</v>
      </c>
      <c r="B22" s="63" t="s">
        <v>668</v>
      </c>
      <c r="C22" s="63">
        <v>23</v>
      </c>
      <c r="D22" s="63" t="s">
        <v>860</v>
      </c>
      <c r="E22" s="63" t="s">
        <v>718</v>
      </c>
      <c r="F22" s="63">
        <v>3</v>
      </c>
      <c r="G22" s="63" t="s">
        <v>672</v>
      </c>
      <c r="H22" s="63" t="s">
        <v>18</v>
      </c>
      <c r="I22" s="111">
        <v>2E-3</v>
      </c>
      <c r="J22" s="111" t="s">
        <v>842</v>
      </c>
      <c r="K22" s="12">
        <v>0</v>
      </c>
      <c r="L22" s="12">
        <v>1</v>
      </c>
      <c r="M22" s="12">
        <v>2</v>
      </c>
      <c r="N22" s="12">
        <v>5</v>
      </c>
      <c r="O22" s="12">
        <v>11</v>
      </c>
      <c r="P22" s="12">
        <v>28</v>
      </c>
      <c r="Q22" s="12">
        <v>1.5</v>
      </c>
      <c r="R22" s="12">
        <v>0.19</v>
      </c>
      <c r="S22" s="12">
        <v>2.3E-2</v>
      </c>
      <c r="T22" s="12">
        <v>5.9</v>
      </c>
      <c r="U22" s="12">
        <v>6.3</v>
      </c>
      <c r="V22" s="12">
        <v>0.34</v>
      </c>
      <c r="W22" s="12">
        <v>6.5</v>
      </c>
      <c r="X22" s="12">
        <v>2.1800000000000002</v>
      </c>
      <c r="Y22" s="12">
        <v>0.68</v>
      </c>
      <c r="Z22" s="12">
        <v>3.4000000000000002E-2</v>
      </c>
      <c r="AA22" s="12">
        <v>0.51</v>
      </c>
      <c r="AB22" s="12">
        <v>0.04</v>
      </c>
      <c r="AC22" s="12">
        <v>0.05</v>
      </c>
      <c r="AD22" s="12">
        <v>0.02</v>
      </c>
      <c r="AE22" s="12">
        <v>0.53</v>
      </c>
      <c r="AF22" s="111">
        <v>0.09</v>
      </c>
      <c r="AG22" s="12">
        <v>5.5</v>
      </c>
      <c r="AH22" s="12">
        <v>0.03</v>
      </c>
      <c r="AI22" s="12">
        <v>33.299999999999997</v>
      </c>
      <c r="AJ22" s="12">
        <v>490.5</v>
      </c>
      <c r="AK22" s="111">
        <v>0.9</v>
      </c>
      <c r="AL22" s="12">
        <v>0.37</v>
      </c>
      <c r="AM22" s="12">
        <v>490.5</v>
      </c>
      <c r="AN22" s="12">
        <v>0.37</v>
      </c>
      <c r="AO22" s="111">
        <v>0.49</v>
      </c>
      <c r="AP22" s="111">
        <v>4.0000000000000001E-3</v>
      </c>
      <c r="AQ22" s="109">
        <f t="shared" si="0"/>
        <v>256.45949999999993</v>
      </c>
      <c r="AR22" s="109">
        <f t="shared" si="1"/>
        <v>1.9125826884946751</v>
      </c>
      <c r="AS22" s="110">
        <f t="shared" si="2"/>
        <v>1912582.6884946751</v>
      </c>
      <c r="AT22" s="109">
        <f t="shared" si="3"/>
        <v>7.0765559474302977</v>
      </c>
      <c r="AU22" s="110"/>
      <c r="AV22" s="109"/>
      <c r="AW22" s="59"/>
      <c r="AX22" s="59"/>
      <c r="AY22" s="59"/>
      <c r="AZ22" s="59"/>
      <c r="BA22" s="59"/>
    </row>
    <row r="23" spans="1:53" s="45" customFormat="1" x14ac:dyDescent="0.3">
      <c r="A23" s="64" t="s">
        <v>863</v>
      </c>
      <c r="B23" s="64" t="s">
        <v>668</v>
      </c>
      <c r="C23" s="64">
        <v>24</v>
      </c>
      <c r="D23" s="64" t="s">
        <v>860</v>
      </c>
      <c r="E23" s="64" t="s">
        <v>720</v>
      </c>
      <c r="F23" s="64">
        <v>4</v>
      </c>
      <c r="G23" s="64" t="s">
        <v>672</v>
      </c>
      <c r="H23" s="64" t="s">
        <v>18</v>
      </c>
      <c r="I23" s="113">
        <v>8.9999999999999993E-3</v>
      </c>
      <c r="J23" s="113" t="s">
        <v>842</v>
      </c>
      <c r="K23" s="14">
        <v>0</v>
      </c>
      <c r="L23" s="14">
        <v>1</v>
      </c>
      <c r="M23" s="14">
        <v>1</v>
      </c>
      <c r="N23" s="14">
        <v>4</v>
      </c>
      <c r="O23" s="14">
        <v>8</v>
      </c>
      <c r="P23" s="14">
        <v>21</v>
      </c>
      <c r="Q23" s="14">
        <v>1.3</v>
      </c>
      <c r="R23" s="14">
        <v>0.31</v>
      </c>
      <c r="S23" s="14">
        <v>2.1999999999999999E-2</v>
      </c>
      <c r="T23" s="14">
        <v>6</v>
      </c>
      <c r="U23" s="14">
        <v>6.5</v>
      </c>
      <c r="V23" s="14">
        <v>0.28999999999999998</v>
      </c>
      <c r="W23" s="14">
        <v>5.2</v>
      </c>
      <c r="X23" s="14">
        <v>1.61</v>
      </c>
      <c r="Y23" s="14">
        <v>0.53</v>
      </c>
      <c r="Z23" s="14">
        <v>3.2000000000000001E-2</v>
      </c>
      <c r="AA23" s="14">
        <v>0.62</v>
      </c>
      <c r="AB23" s="14">
        <v>0.04</v>
      </c>
      <c r="AC23" s="14">
        <v>0.04</v>
      </c>
      <c r="AD23" s="14">
        <v>0.02</v>
      </c>
      <c r="AE23" s="14">
        <v>0.26</v>
      </c>
      <c r="AF23" s="14">
        <v>0.11</v>
      </c>
      <c r="AG23" s="14">
        <v>7.4</v>
      </c>
      <c r="AH23" s="14">
        <v>0.03</v>
      </c>
      <c r="AI23" s="14">
        <v>46.8</v>
      </c>
      <c r="AJ23" s="14">
        <v>603</v>
      </c>
      <c r="AK23" s="113">
        <v>0.9</v>
      </c>
      <c r="AL23" s="14">
        <v>0.32</v>
      </c>
      <c r="AM23" s="14">
        <v>603</v>
      </c>
      <c r="AN23" s="14">
        <v>0.32</v>
      </c>
      <c r="AO23" s="113">
        <v>0.49</v>
      </c>
      <c r="AP23" s="113">
        <v>4.0000000000000001E-3</v>
      </c>
      <c r="AQ23" s="114">
        <f t="shared" si="0"/>
        <v>256.45949999999993</v>
      </c>
      <c r="AR23" s="114">
        <f t="shared" si="1"/>
        <v>2.3512484427365732</v>
      </c>
      <c r="AS23" s="115">
        <f t="shared" si="2"/>
        <v>2351248.4427365731</v>
      </c>
      <c r="AT23" s="114">
        <f t="shared" si="3"/>
        <v>7.5239950167570342</v>
      </c>
      <c r="AU23" s="115"/>
      <c r="AV23" s="114"/>
      <c r="AW23" s="121"/>
      <c r="AX23" s="121"/>
      <c r="AY23" s="121"/>
      <c r="AZ23" s="121"/>
      <c r="BA23" s="121"/>
    </row>
    <row r="24" spans="1:53" s="35" customFormat="1" x14ac:dyDescent="0.3">
      <c r="A24" s="62" t="s">
        <v>864</v>
      </c>
      <c r="B24" s="62" t="s">
        <v>668</v>
      </c>
      <c r="C24" s="62">
        <v>25</v>
      </c>
      <c r="D24" s="62" t="s">
        <v>865</v>
      </c>
      <c r="E24" s="62" t="s">
        <v>724</v>
      </c>
      <c r="F24" s="62">
        <v>1</v>
      </c>
      <c r="G24" s="62" t="s">
        <v>672</v>
      </c>
      <c r="H24" s="62" t="s">
        <v>18</v>
      </c>
      <c r="I24" s="106">
        <v>8.9999999999999993E-3</v>
      </c>
      <c r="J24" s="106" t="s">
        <v>842</v>
      </c>
      <c r="K24" s="117">
        <v>5</v>
      </c>
      <c r="L24" s="117">
        <v>1</v>
      </c>
      <c r="M24" s="117">
        <v>3</v>
      </c>
      <c r="N24" s="117">
        <v>4</v>
      </c>
      <c r="O24" s="117">
        <v>11</v>
      </c>
      <c r="P24" s="117">
        <v>36</v>
      </c>
      <c r="Q24" s="117">
        <v>4.7</v>
      </c>
      <c r="R24" s="117">
        <v>0.24</v>
      </c>
      <c r="S24" s="117">
        <v>0.03</v>
      </c>
      <c r="T24" s="117">
        <v>5.2</v>
      </c>
      <c r="U24" s="117">
        <v>5.8</v>
      </c>
      <c r="V24" s="117">
        <v>0.28999999999999998</v>
      </c>
      <c r="W24" s="117">
        <v>7.7</v>
      </c>
      <c r="X24" s="117">
        <v>1.47</v>
      </c>
      <c r="Y24" s="117">
        <v>2.14</v>
      </c>
      <c r="Z24" s="117">
        <v>5.2999999999999999E-2</v>
      </c>
      <c r="AA24" s="117">
        <v>0.54</v>
      </c>
      <c r="AB24" s="117">
        <v>0.08</v>
      </c>
      <c r="AC24" s="117">
        <v>7.0000000000000007E-2</v>
      </c>
      <c r="AD24" s="117">
        <v>0.03</v>
      </c>
      <c r="AE24" s="117">
        <v>0.52</v>
      </c>
      <c r="AF24" s="117">
        <v>0.14000000000000001</v>
      </c>
      <c r="AG24" s="117">
        <v>6.8</v>
      </c>
      <c r="AH24" s="117">
        <v>0.04</v>
      </c>
      <c r="AI24" s="117">
        <v>43.1</v>
      </c>
      <c r="AJ24" s="117">
        <v>499.17</v>
      </c>
      <c r="AK24" s="106">
        <v>0.9</v>
      </c>
      <c r="AL24" s="117">
        <v>0.38</v>
      </c>
      <c r="AM24" s="117">
        <v>499.17</v>
      </c>
      <c r="AN24" s="117">
        <v>0.38</v>
      </c>
      <c r="AO24" s="106">
        <v>0.49</v>
      </c>
      <c r="AP24" s="106">
        <v>4.0000000000000001E-3</v>
      </c>
      <c r="AQ24" s="118">
        <f t="shared" si="0"/>
        <v>256.45949999999993</v>
      </c>
      <c r="AR24" s="118">
        <f t="shared" si="1"/>
        <v>1.9463891959549173</v>
      </c>
      <c r="AS24" s="119">
        <f t="shared" si="2"/>
        <v>1946389.1959549172</v>
      </c>
      <c r="AT24" s="118">
        <f t="shared" si="3"/>
        <v>7.3962789446286861</v>
      </c>
      <c r="AU24" s="119"/>
      <c r="AV24" s="118"/>
      <c r="AW24" s="59"/>
      <c r="AX24" s="120"/>
      <c r="AY24" s="120"/>
      <c r="AZ24" s="120"/>
      <c r="BA24" s="120"/>
    </row>
    <row r="25" spans="1:53" x14ac:dyDescent="0.3">
      <c r="A25" s="63" t="s">
        <v>866</v>
      </c>
      <c r="B25" s="63" t="s">
        <v>668</v>
      </c>
      <c r="C25" s="63">
        <v>26</v>
      </c>
      <c r="D25" s="63" t="s">
        <v>865</v>
      </c>
      <c r="E25" s="63" t="s">
        <v>726</v>
      </c>
      <c r="F25" s="63">
        <v>2</v>
      </c>
      <c r="G25" s="63" t="s">
        <v>672</v>
      </c>
      <c r="H25" s="63" t="s">
        <v>18</v>
      </c>
      <c r="I25" s="111">
        <v>8.0000000000000002E-3</v>
      </c>
      <c r="J25" s="111" t="s">
        <v>842</v>
      </c>
      <c r="K25" s="12">
        <v>5</v>
      </c>
      <c r="L25" s="12">
        <v>1</v>
      </c>
      <c r="M25" s="12">
        <v>3</v>
      </c>
      <c r="N25" s="12">
        <v>8</v>
      </c>
      <c r="O25" s="12">
        <v>14</v>
      </c>
      <c r="P25" s="12">
        <v>18</v>
      </c>
      <c r="Q25" s="12">
        <v>1.9</v>
      </c>
      <c r="R25" s="12">
        <v>0.34</v>
      </c>
      <c r="S25" s="12">
        <v>3.4000000000000002E-2</v>
      </c>
      <c r="T25" s="12">
        <v>5.8</v>
      </c>
      <c r="U25" s="12">
        <v>6.3</v>
      </c>
      <c r="V25" s="12">
        <v>0.32</v>
      </c>
      <c r="W25" s="12">
        <v>6.9</v>
      </c>
      <c r="X25" s="12">
        <v>2.6</v>
      </c>
      <c r="Y25" s="12">
        <v>1.1200000000000001</v>
      </c>
      <c r="Z25" s="12">
        <v>3.7999999999999999E-2</v>
      </c>
      <c r="AA25" s="12">
        <v>0.83</v>
      </c>
      <c r="AB25" s="12">
        <v>0.06</v>
      </c>
      <c r="AC25" s="12">
        <v>0.04</v>
      </c>
      <c r="AD25" s="12">
        <v>0.02</v>
      </c>
      <c r="AE25" s="12">
        <v>0.42</v>
      </c>
      <c r="AF25" s="12">
        <v>0.11</v>
      </c>
      <c r="AG25" s="12">
        <v>5.3</v>
      </c>
      <c r="AH25" s="12">
        <v>0.04</v>
      </c>
      <c r="AI25" s="12">
        <v>44.9</v>
      </c>
      <c r="AJ25" s="12">
        <v>424.88</v>
      </c>
      <c r="AK25" s="111">
        <v>0.9</v>
      </c>
      <c r="AL25" s="12">
        <v>0.36</v>
      </c>
      <c r="AM25" s="12">
        <v>424.88</v>
      </c>
      <c r="AN25" s="12">
        <v>0.36</v>
      </c>
      <c r="AO25" s="111">
        <v>0.49</v>
      </c>
      <c r="AP25" s="111">
        <v>4.0000000000000001E-3</v>
      </c>
      <c r="AQ25" s="109">
        <f t="shared" si="0"/>
        <v>256.45949999999993</v>
      </c>
      <c r="AR25" s="109">
        <f t="shared" si="1"/>
        <v>1.6567138281093121</v>
      </c>
      <c r="AS25" s="110">
        <f t="shared" si="2"/>
        <v>1656713.8281093121</v>
      </c>
      <c r="AT25" s="109">
        <f t="shared" si="3"/>
        <v>5.9641697811935233</v>
      </c>
      <c r="AU25" s="110"/>
      <c r="AV25" s="109"/>
      <c r="AW25" s="59"/>
      <c r="AX25" s="59"/>
      <c r="AY25" s="59"/>
      <c r="AZ25" s="59"/>
      <c r="BA25" s="59"/>
    </row>
    <row r="26" spans="1:53" x14ac:dyDescent="0.3">
      <c r="A26" s="63" t="s">
        <v>867</v>
      </c>
      <c r="B26" s="63" t="s">
        <v>668</v>
      </c>
      <c r="C26" s="63">
        <v>27</v>
      </c>
      <c r="D26" s="63" t="s">
        <v>865</v>
      </c>
      <c r="E26" s="63" t="s">
        <v>728</v>
      </c>
      <c r="F26" s="63">
        <v>3</v>
      </c>
      <c r="G26" s="63" t="s">
        <v>672</v>
      </c>
      <c r="H26" s="63" t="s">
        <v>18</v>
      </c>
      <c r="I26" s="111">
        <v>7.0000000000000001E-3</v>
      </c>
      <c r="J26" s="111" t="s">
        <v>842</v>
      </c>
      <c r="K26" s="12">
        <v>0</v>
      </c>
      <c r="L26" s="12">
        <v>1</v>
      </c>
      <c r="M26" s="12">
        <v>2</v>
      </c>
      <c r="N26" s="12">
        <v>3</v>
      </c>
      <c r="O26" s="12">
        <v>10</v>
      </c>
      <c r="P26" s="12">
        <v>24</v>
      </c>
      <c r="Q26" s="12">
        <v>1.3</v>
      </c>
      <c r="R26" s="12">
        <v>0.22</v>
      </c>
      <c r="S26" s="12">
        <v>0.02</v>
      </c>
      <c r="T26" s="12">
        <v>5.0999999999999996</v>
      </c>
      <c r="U26" s="12">
        <v>5.8</v>
      </c>
      <c r="V26" s="12">
        <v>0.32</v>
      </c>
      <c r="W26" s="12">
        <v>7.2</v>
      </c>
      <c r="X26" s="12">
        <v>1.74</v>
      </c>
      <c r="Y26" s="12">
        <v>0.59</v>
      </c>
      <c r="Z26" s="12">
        <v>5.7000000000000002E-2</v>
      </c>
      <c r="AA26" s="12">
        <v>0.53</v>
      </c>
      <c r="AB26" s="12">
        <v>0.04</v>
      </c>
      <c r="AC26" s="12">
        <v>0.05</v>
      </c>
      <c r="AD26" s="12">
        <v>0.01</v>
      </c>
      <c r="AE26" s="12">
        <v>0.87</v>
      </c>
      <c r="AF26" s="12">
        <v>0.11</v>
      </c>
      <c r="AG26" s="12">
        <v>3.1</v>
      </c>
      <c r="AH26" s="12">
        <v>0.04</v>
      </c>
      <c r="AI26" s="12">
        <v>30.6</v>
      </c>
      <c r="AJ26" s="12">
        <v>486.16</v>
      </c>
      <c r="AK26" s="111">
        <v>0.9</v>
      </c>
      <c r="AL26" s="12">
        <v>0.22</v>
      </c>
      <c r="AM26" s="12">
        <v>486.16</v>
      </c>
      <c r="AN26" s="12">
        <v>0.22</v>
      </c>
      <c r="AO26" s="111">
        <v>0.49</v>
      </c>
      <c r="AP26" s="111">
        <v>4.0000000000000001E-3</v>
      </c>
      <c r="AQ26" s="109">
        <f t="shared" si="0"/>
        <v>256.45949999999993</v>
      </c>
      <c r="AR26" s="109">
        <f t="shared" si="1"/>
        <v>1.89565993850881</v>
      </c>
      <c r="AS26" s="110">
        <f t="shared" si="2"/>
        <v>1895659.93850881</v>
      </c>
      <c r="AT26" s="109">
        <f t="shared" si="3"/>
        <v>4.1704518647193822</v>
      </c>
      <c r="AU26" s="110"/>
      <c r="AV26" s="109"/>
      <c r="AW26" s="59"/>
      <c r="AX26" s="59"/>
      <c r="AY26" s="59"/>
      <c r="AZ26" s="59"/>
      <c r="BA26" s="59"/>
    </row>
    <row r="27" spans="1:53" s="45" customFormat="1" x14ac:dyDescent="0.3">
      <c r="A27" s="64" t="s">
        <v>868</v>
      </c>
      <c r="B27" s="64" t="s">
        <v>668</v>
      </c>
      <c r="C27" s="64">
        <v>28</v>
      </c>
      <c r="D27" s="64" t="s">
        <v>865</v>
      </c>
      <c r="E27" s="64" t="s">
        <v>730</v>
      </c>
      <c r="F27" s="64">
        <v>4</v>
      </c>
      <c r="G27" s="64" t="s">
        <v>672</v>
      </c>
      <c r="H27" s="64" t="s">
        <v>18</v>
      </c>
      <c r="I27" s="113">
        <v>8.0000000000000002E-3</v>
      </c>
      <c r="J27" s="113" t="s">
        <v>842</v>
      </c>
      <c r="K27" s="14">
        <v>0</v>
      </c>
      <c r="L27" s="14">
        <v>1</v>
      </c>
      <c r="M27" s="14">
        <v>1</v>
      </c>
      <c r="N27" s="14">
        <v>3</v>
      </c>
      <c r="O27" s="14">
        <v>6</v>
      </c>
      <c r="P27" s="14">
        <v>17</v>
      </c>
      <c r="Q27" s="14">
        <v>1.5</v>
      </c>
      <c r="R27" s="14">
        <v>0.15</v>
      </c>
      <c r="S27" s="14">
        <v>1.4999999999999999E-2</v>
      </c>
      <c r="T27" s="14">
        <v>5.4</v>
      </c>
      <c r="U27" s="14">
        <v>6.1</v>
      </c>
      <c r="V27" s="14">
        <v>0.21</v>
      </c>
      <c r="W27" s="14">
        <v>6.5</v>
      </c>
      <c r="X27" s="14">
        <v>1.31</v>
      </c>
      <c r="Y27" s="14">
        <v>0.49</v>
      </c>
      <c r="Z27" s="14">
        <v>3.6999999999999998E-2</v>
      </c>
      <c r="AA27" s="14">
        <v>0.48</v>
      </c>
      <c r="AB27" s="14">
        <v>0.03</v>
      </c>
      <c r="AC27" s="14">
        <v>0.03</v>
      </c>
      <c r="AD27" s="14">
        <v>0.01</v>
      </c>
      <c r="AE27" s="14">
        <v>0.49</v>
      </c>
      <c r="AF27" s="14">
        <v>0.1</v>
      </c>
      <c r="AG27" s="14">
        <v>2</v>
      </c>
      <c r="AH27" s="14">
        <v>0.04</v>
      </c>
      <c r="AI27" s="14">
        <v>39</v>
      </c>
      <c r="AJ27" s="14">
        <v>572.86</v>
      </c>
      <c r="AK27" s="113">
        <v>0.9</v>
      </c>
      <c r="AL27" s="14">
        <v>0.21</v>
      </c>
      <c r="AM27" s="14">
        <v>572.86</v>
      </c>
      <c r="AN27" s="14">
        <v>0.21</v>
      </c>
      <c r="AO27" s="113">
        <v>0.49</v>
      </c>
      <c r="AP27" s="113">
        <v>4.0000000000000001E-3</v>
      </c>
      <c r="AQ27" s="114">
        <f t="shared" si="0"/>
        <v>256.45949999999993</v>
      </c>
      <c r="AR27" s="114">
        <f t="shared" si="1"/>
        <v>2.2337250131112327</v>
      </c>
      <c r="AS27" s="115">
        <f t="shared" si="2"/>
        <v>2233725.0131112328</v>
      </c>
      <c r="AT27" s="114">
        <f t="shared" si="3"/>
        <v>4.6908225275335882</v>
      </c>
      <c r="AU27" s="115"/>
      <c r="AV27" s="114"/>
      <c r="AW27" s="121"/>
      <c r="AX27" s="121"/>
      <c r="AY27" s="121"/>
      <c r="AZ27" s="121"/>
      <c r="BA27" s="121"/>
    </row>
    <row r="28" spans="1:53" s="35" customFormat="1" x14ac:dyDescent="0.3">
      <c r="A28" s="62" t="s">
        <v>869</v>
      </c>
      <c r="B28" s="62" t="s">
        <v>668</v>
      </c>
      <c r="C28" s="62">
        <v>13</v>
      </c>
      <c r="D28" s="62" t="s">
        <v>732</v>
      </c>
      <c r="E28" s="62" t="s">
        <v>733</v>
      </c>
      <c r="F28" s="62">
        <v>1</v>
      </c>
      <c r="G28" s="62" t="s">
        <v>672</v>
      </c>
      <c r="H28" s="62" t="s">
        <v>18</v>
      </c>
      <c r="I28" s="106">
        <v>1.0999999999999999E-2</v>
      </c>
      <c r="J28" s="106" t="s">
        <v>842</v>
      </c>
      <c r="K28" s="117">
        <v>5</v>
      </c>
      <c r="L28" s="117">
        <v>1</v>
      </c>
      <c r="M28" s="117">
        <v>2</v>
      </c>
      <c r="N28" s="117">
        <v>7</v>
      </c>
      <c r="O28" s="117">
        <v>7</v>
      </c>
      <c r="P28" s="117">
        <v>52</v>
      </c>
      <c r="Q28" s="117">
        <v>4.0999999999999996</v>
      </c>
      <c r="R28" s="117">
        <v>0.22</v>
      </c>
      <c r="S28" s="117">
        <v>0.04</v>
      </c>
      <c r="T28" s="117">
        <v>5.6</v>
      </c>
      <c r="U28" s="117">
        <v>6.2</v>
      </c>
      <c r="V28" s="117">
        <v>0.24</v>
      </c>
      <c r="W28" s="117">
        <v>7.5</v>
      </c>
      <c r="X28" s="117">
        <v>1.29</v>
      </c>
      <c r="Y28" s="117">
        <v>1.28</v>
      </c>
      <c r="Z28" s="117">
        <v>5.7000000000000002E-2</v>
      </c>
      <c r="AA28" s="117">
        <v>0.46</v>
      </c>
      <c r="AB28" s="117">
        <v>0.09</v>
      </c>
      <c r="AC28" s="117">
        <v>0.15</v>
      </c>
      <c r="AD28" s="117">
        <v>0.09</v>
      </c>
      <c r="AE28" s="117">
        <v>0.76</v>
      </c>
      <c r="AF28" s="117">
        <v>0.11</v>
      </c>
      <c r="AG28" s="117">
        <v>1.5</v>
      </c>
      <c r="AH28" s="117">
        <v>0.02</v>
      </c>
      <c r="AI28" s="117">
        <v>30.8</v>
      </c>
      <c r="AJ28" s="117">
        <v>596.79999999999995</v>
      </c>
      <c r="AK28" s="106">
        <v>0.9</v>
      </c>
      <c r="AL28" s="117">
        <v>0.22</v>
      </c>
      <c r="AM28" s="117">
        <v>596.79999999999995</v>
      </c>
      <c r="AN28" s="117">
        <v>0.22</v>
      </c>
      <c r="AO28" s="106">
        <v>0.49</v>
      </c>
      <c r="AP28" s="106">
        <v>4.0000000000000001E-3</v>
      </c>
      <c r="AQ28" s="118">
        <f t="shared" si="0"/>
        <v>256.45949999999993</v>
      </c>
      <c r="AR28" s="118">
        <f t="shared" si="1"/>
        <v>2.3270730856139084</v>
      </c>
      <c r="AS28" s="119">
        <f t="shared" si="2"/>
        <v>2327073.0856139082</v>
      </c>
      <c r="AT28" s="118">
        <f t="shared" si="3"/>
        <v>5.1195607883505989</v>
      </c>
      <c r="AU28" s="119"/>
      <c r="AV28" s="118"/>
      <c r="AW28" s="59"/>
      <c r="AX28" s="120"/>
      <c r="AY28" s="120"/>
      <c r="AZ28" s="120"/>
      <c r="BA28" s="120"/>
    </row>
    <row r="29" spans="1:53" x14ac:dyDescent="0.3">
      <c r="A29" s="63" t="s">
        <v>870</v>
      </c>
      <c r="B29" s="63" t="s">
        <v>668</v>
      </c>
      <c r="C29" s="63">
        <v>14</v>
      </c>
      <c r="D29" s="63" t="s">
        <v>732</v>
      </c>
      <c r="E29" s="63" t="s">
        <v>735</v>
      </c>
      <c r="F29" s="63">
        <v>2</v>
      </c>
      <c r="G29" s="63" t="s">
        <v>672</v>
      </c>
      <c r="H29" s="63" t="s">
        <v>18</v>
      </c>
      <c r="I29" s="111">
        <v>1.2999999999999999E-2</v>
      </c>
      <c r="J29" s="111" t="s">
        <v>842</v>
      </c>
      <c r="K29" s="12">
        <v>5</v>
      </c>
      <c r="L29" s="12">
        <v>1</v>
      </c>
      <c r="M29" s="12">
        <v>1</v>
      </c>
      <c r="N29" s="12">
        <v>8</v>
      </c>
      <c r="O29" s="12">
        <v>11</v>
      </c>
      <c r="P29" s="12">
        <v>45</v>
      </c>
      <c r="Q29" s="12">
        <v>4</v>
      </c>
      <c r="R29" s="12">
        <v>0.23</v>
      </c>
      <c r="S29" s="12">
        <v>0.05</v>
      </c>
      <c r="T29" s="12">
        <v>5.8</v>
      </c>
      <c r="U29" s="12">
        <v>6.3</v>
      </c>
      <c r="V29" s="12">
        <v>0.36</v>
      </c>
      <c r="W29" s="12">
        <v>8.8000000000000007</v>
      </c>
      <c r="X29" s="12">
        <v>2.0299999999999998</v>
      </c>
      <c r="Y29" s="12">
        <v>0.94</v>
      </c>
      <c r="Z29" s="12">
        <v>6.3E-2</v>
      </c>
      <c r="AA29" s="12">
        <v>0.65</v>
      </c>
      <c r="AB29" s="12">
        <v>7.0000000000000007E-2</v>
      </c>
      <c r="AC29" s="12">
        <v>0.1</v>
      </c>
      <c r="AD29" s="12">
        <v>0.05</v>
      </c>
      <c r="AE29" s="12">
        <v>0.79</v>
      </c>
      <c r="AF29" s="12">
        <v>0.16</v>
      </c>
      <c r="AG29" s="12">
        <v>4</v>
      </c>
      <c r="AH29" s="12">
        <v>0.03</v>
      </c>
      <c r="AI29" s="12">
        <v>32.5</v>
      </c>
      <c r="AJ29" s="12">
        <v>496.36</v>
      </c>
      <c r="AK29" s="111">
        <v>0.9</v>
      </c>
      <c r="AL29" s="12">
        <v>0.36</v>
      </c>
      <c r="AM29" s="12">
        <v>496.36</v>
      </c>
      <c r="AN29" s="12">
        <v>0.36</v>
      </c>
      <c r="AO29" s="111">
        <v>0.49</v>
      </c>
      <c r="AP29" s="111">
        <v>4.0000000000000001E-3</v>
      </c>
      <c r="AQ29" s="109">
        <f t="shared" si="0"/>
        <v>256.45949999999993</v>
      </c>
      <c r="AR29" s="109">
        <f t="shared" si="1"/>
        <v>1.935432300226742</v>
      </c>
      <c r="AS29" s="110">
        <f t="shared" si="2"/>
        <v>1935432.3002267419</v>
      </c>
      <c r="AT29" s="109">
        <f t="shared" si="3"/>
        <v>6.9675562808162708</v>
      </c>
      <c r="AU29" s="110"/>
      <c r="AV29" s="109"/>
      <c r="AW29" s="59"/>
      <c r="AX29" s="59"/>
      <c r="AY29" s="59"/>
      <c r="AZ29" s="59"/>
      <c r="BA29" s="59"/>
    </row>
    <row r="30" spans="1:53" x14ac:dyDescent="0.3">
      <c r="A30" s="63" t="s">
        <v>871</v>
      </c>
      <c r="B30" s="63" t="s">
        <v>668</v>
      </c>
      <c r="C30" s="63">
        <v>15</v>
      </c>
      <c r="D30" s="63" t="s">
        <v>732</v>
      </c>
      <c r="E30" s="63" t="s">
        <v>737</v>
      </c>
      <c r="F30" s="63">
        <v>3</v>
      </c>
      <c r="G30" s="63" t="s">
        <v>672</v>
      </c>
      <c r="H30" s="63" t="s">
        <v>18</v>
      </c>
      <c r="I30" s="111">
        <v>5.0000000000000001E-3</v>
      </c>
      <c r="J30" s="111" t="s">
        <v>842</v>
      </c>
      <c r="K30" s="111" t="s">
        <v>304</v>
      </c>
      <c r="L30" s="12">
        <v>1</v>
      </c>
      <c r="M30" s="12">
        <v>3</v>
      </c>
      <c r="N30" s="12">
        <v>7</v>
      </c>
      <c r="O30" s="12">
        <v>11</v>
      </c>
      <c r="P30" s="12">
        <v>36</v>
      </c>
      <c r="Q30" s="12">
        <v>2.7</v>
      </c>
      <c r="R30" s="12">
        <v>0.19</v>
      </c>
      <c r="S30" s="12">
        <v>2.9000000000000001E-2</v>
      </c>
      <c r="T30" s="12">
        <v>5.7</v>
      </c>
      <c r="U30" s="12">
        <v>6.2</v>
      </c>
      <c r="V30" s="12">
        <v>0.28000000000000003</v>
      </c>
      <c r="W30" s="12">
        <v>6.8</v>
      </c>
      <c r="X30" s="12">
        <v>0.88</v>
      </c>
      <c r="Y30" s="12">
        <v>0.32</v>
      </c>
      <c r="Z30" s="12">
        <v>2.5000000000000001E-2</v>
      </c>
      <c r="AA30" s="12">
        <v>0.51</v>
      </c>
      <c r="AB30" s="12">
        <v>0.04</v>
      </c>
      <c r="AC30" s="12">
        <v>0.09</v>
      </c>
      <c r="AD30" s="12">
        <v>0.03</v>
      </c>
      <c r="AE30" s="12">
        <v>0.55000000000000004</v>
      </c>
      <c r="AF30" s="12">
        <v>0.11</v>
      </c>
      <c r="AG30" s="12">
        <v>4</v>
      </c>
      <c r="AH30" s="12">
        <v>0.02</v>
      </c>
      <c r="AI30" s="12">
        <v>31.6</v>
      </c>
      <c r="AJ30" s="12">
        <v>641.02</v>
      </c>
      <c r="AK30" s="111">
        <v>0.9</v>
      </c>
      <c r="AL30" s="12">
        <v>0.23</v>
      </c>
      <c r="AM30" s="12">
        <v>641.17999999999995</v>
      </c>
      <c r="AN30" s="12">
        <v>0.23</v>
      </c>
      <c r="AO30" s="111">
        <v>0.49</v>
      </c>
      <c r="AP30" s="111">
        <v>4.0000000000000001E-3</v>
      </c>
      <c r="AQ30" s="109">
        <f t="shared" si="0"/>
        <v>256.45949999999993</v>
      </c>
      <c r="AR30" s="109">
        <f t="shared" si="1"/>
        <v>2.5001218515984012</v>
      </c>
      <c r="AS30" s="110">
        <f t="shared" si="2"/>
        <v>2500121.8515984011</v>
      </c>
      <c r="AT30" s="109">
        <f t="shared" si="3"/>
        <v>5.7502802586763222</v>
      </c>
      <c r="AU30" s="110"/>
      <c r="AV30" s="109"/>
      <c r="AW30" s="59"/>
      <c r="AX30" s="59"/>
      <c r="AY30" s="59"/>
      <c r="AZ30" s="59"/>
      <c r="BA30" s="59"/>
    </row>
    <row r="31" spans="1:53" s="45" customFormat="1" x14ac:dyDescent="0.3">
      <c r="A31" s="64" t="s">
        <v>872</v>
      </c>
      <c r="B31" s="64" t="s">
        <v>668</v>
      </c>
      <c r="C31" s="64">
        <v>16</v>
      </c>
      <c r="D31" s="64" t="s">
        <v>732</v>
      </c>
      <c r="E31" s="64" t="s">
        <v>739</v>
      </c>
      <c r="F31" s="64">
        <v>4</v>
      </c>
      <c r="G31" s="64" t="s">
        <v>672</v>
      </c>
      <c r="H31" s="64" t="s">
        <v>18</v>
      </c>
      <c r="I31" s="113">
        <v>8.0000000000000002E-3</v>
      </c>
      <c r="J31" s="113" t="s">
        <v>842</v>
      </c>
      <c r="K31" s="113" t="s">
        <v>304</v>
      </c>
      <c r="L31" s="14">
        <v>1</v>
      </c>
      <c r="M31" s="14">
        <v>3</v>
      </c>
      <c r="N31" s="14">
        <v>7</v>
      </c>
      <c r="O31" s="14">
        <v>8</v>
      </c>
      <c r="P31" s="14">
        <v>43</v>
      </c>
      <c r="Q31" s="14">
        <v>2.7</v>
      </c>
      <c r="R31" s="14">
        <v>0.24</v>
      </c>
      <c r="S31" s="14">
        <v>3.3000000000000002E-2</v>
      </c>
      <c r="T31" s="14">
        <v>5</v>
      </c>
      <c r="U31" s="14">
        <v>5.9</v>
      </c>
      <c r="V31" s="14">
        <v>0.22</v>
      </c>
      <c r="W31" s="14">
        <v>6.4</v>
      </c>
      <c r="X31" s="14">
        <v>1.52</v>
      </c>
      <c r="Y31" s="14">
        <v>0.45</v>
      </c>
      <c r="Z31" s="14">
        <v>4.2999999999999997E-2</v>
      </c>
      <c r="AA31" s="14">
        <v>0.44</v>
      </c>
      <c r="AB31" s="14">
        <v>0.05</v>
      </c>
      <c r="AC31" s="14">
        <v>0.1</v>
      </c>
      <c r="AD31" s="14">
        <v>0.04</v>
      </c>
      <c r="AE31" s="14">
        <v>0.56000000000000005</v>
      </c>
      <c r="AF31" s="14">
        <v>0.11</v>
      </c>
      <c r="AG31" s="14">
        <v>7.2</v>
      </c>
      <c r="AH31" s="14">
        <v>0.01</v>
      </c>
      <c r="AI31" s="14">
        <v>27.8</v>
      </c>
      <c r="AJ31" s="14">
        <v>649.66999999999996</v>
      </c>
      <c r="AK31" s="113">
        <v>0.9</v>
      </c>
      <c r="AL31" s="14">
        <v>0.27</v>
      </c>
      <c r="AM31" s="14">
        <v>649.66999999999996</v>
      </c>
      <c r="AN31" s="14">
        <v>0.27</v>
      </c>
      <c r="AO31" s="113">
        <v>0.49</v>
      </c>
      <c r="AP31" s="113">
        <v>4.0000000000000001E-3</v>
      </c>
      <c r="AQ31" s="114">
        <f t="shared" si="0"/>
        <v>256.45949999999993</v>
      </c>
      <c r="AR31" s="114">
        <f t="shared" si="1"/>
        <v>2.5332264938518563</v>
      </c>
      <c r="AS31" s="115">
        <f t="shared" si="2"/>
        <v>2533226.4938518563</v>
      </c>
      <c r="AT31" s="114">
        <f t="shared" si="3"/>
        <v>6.8397115334000125</v>
      </c>
      <c r="AU31" s="115"/>
      <c r="AV31" s="114"/>
      <c r="AW31" s="121"/>
      <c r="AX31" s="121"/>
      <c r="AY31" s="121"/>
      <c r="AZ31" s="121"/>
      <c r="BA31" s="121"/>
    </row>
    <row r="32" spans="1:53" x14ac:dyDescent="0.3">
      <c r="AM32" s="59"/>
      <c r="AN32" s="59"/>
      <c r="AO32" s="59"/>
      <c r="AP32" s="59"/>
      <c r="AQ32"/>
      <c r="AR32"/>
      <c r="AS32"/>
      <c r="AT32" s="59"/>
      <c r="AU32" s="59"/>
      <c r="AV32" s="59"/>
      <c r="AW32" s="59"/>
      <c r="AX32" s="59"/>
      <c r="AY32" s="59"/>
      <c r="AZ32" s="59"/>
      <c r="BA32" s="59"/>
    </row>
    <row r="33" spans="3:53" ht="15" customHeight="1" x14ac:dyDescent="0.3">
      <c r="C33" s="237" t="s">
        <v>740</v>
      </c>
      <c r="D33" s="41" t="str">
        <f>D4</f>
        <v>Control (Oat)</v>
      </c>
      <c r="I33" s="123">
        <f>STDEV(I4:I7)/SQRT(4)</f>
        <v>7.5000000000000002E-4</v>
      </c>
      <c r="M33" s="42">
        <f>STDEV(M4:M7)/SQRT(4)</f>
        <v>0.28867513459481287</v>
      </c>
      <c r="N33" s="42">
        <f t="shared" ref="N33:AG39" si="4">STDEV(N4:N7)/SQRT(4)</f>
        <v>0.40824829046386302</v>
      </c>
      <c r="O33" s="42">
        <f t="shared" si="4"/>
        <v>1.3768926368215255</v>
      </c>
      <c r="P33" s="42">
        <f t="shared" si="4"/>
        <v>3.0956959368344519</v>
      </c>
      <c r="Q33" s="42">
        <f t="shared" si="4"/>
        <v>0.73654599313281188</v>
      </c>
      <c r="R33" s="42">
        <f t="shared" si="4"/>
        <v>2.2173557826083483E-2</v>
      </c>
      <c r="S33" s="42">
        <f t="shared" si="4"/>
        <v>2.5000000000000022E-4</v>
      </c>
      <c r="T33" s="42">
        <f t="shared" si="4"/>
        <v>0.10307764064044153</v>
      </c>
      <c r="U33" s="42">
        <f t="shared" si="4"/>
        <v>8.1649658092772498E-2</v>
      </c>
      <c r="V33" s="42">
        <f>STDEV(V4:V7)/SQRT(4)</f>
        <v>2.2499999999999996E-2</v>
      </c>
      <c r="W33" s="42">
        <f>STDEV(W4:W7)/SQRT(4)</f>
        <v>0.90127224891630942</v>
      </c>
      <c r="X33" s="42">
        <f>STDEV(X4:X7)/SQRT(4)</f>
        <v>0.3065398288422993</v>
      </c>
      <c r="Y33" s="42">
        <f>STDEV(Y4:Y7)/SQRT(4)</f>
        <v>0.12892989050901529</v>
      </c>
      <c r="Z33" s="42">
        <f t="shared" si="4"/>
        <v>5.1881274720911299E-3</v>
      </c>
      <c r="AA33" s="42">
        <f t="shared" si="4"/>
        <v>0.1098009562799887</v>
      </c>
      <c r="AB33" s="42">
        <f t="shared" si="4"/>
        <v>1.5545631755148025E-2</v>
      </c>
      <c r="AC33" s="42">
        <f t="shared" si="4"/>
        <v>6.4549722436790316E-3</v>
      </c>
      <c r="AD33" s="42">
        <f t="shared" si="4"/>
        <v>2.8867513459481264E-3</v>
      </c>
      <c r="AE33" s="42">
        <f>STDEV(AE4:AE7)/SQRT(4)</f>
        <v>7.3186405841522278E-2</v>
      </c>
      <c r="AF33" s="42">
        <f t="shared" si="4"/>
        <v>7.0710678118654129E-3</v>
      </c>
      <c r="AG33" s="42">
        <f t="shared" si="4"/>
        <v>0.38405728739343153</v>
      </c>
      <c r="AH33" s="42">
        <f>STDEV(AH4:AH7)/SQRT(4)</f>
        <v>2.4999999999999922E-3</v>
      </c>
      <c r="AI33" s="42">
        <f>STDEV(AI4:AI7)/SQRT(4)</f>
        <v>1.235836423911622</v>
      </c>
      <c r="AJ33" s="42">
        <f t="shared" ref="AJ33:AN33" si="5">STDEV(AJ4:AJ7)/SQRT(4)</f>
        <v>23.413030693398063</v>
      </c>
      <c r="AK33" s="42">
        <f t="shared" si="5"/>
        <v>0</v>
      </c>
      <c r="AL33" s="42">
        <f>STDEV(AL4:AL7)/SQRT(4)</f>
        <v>2.0564937798755102E-2</v>
      </c>
      <c r="AM33" s="42">
        <f t="shared" si="5"/>
        <v>23.391705216094586</v>
      </c>
      <c r="AN33" s="42">
        <f t="shared" si="5"/>
        <v>2.0564937798755102E-2</v>
      </c>
      <c r="AO33" s="42">
        <f>STDEV(AO4:AO7)/SQRT(4)</f>
        <v>0</v>
      </c>
      <c r="AP33" s="42">
        <f>STDEV(AP4:AP7)/SQRT(4)</f>
        <v>0</v>
      </c>
      <c r="AQ33"/>
      <c r="AR33"/>
      <c r="AS33" s="42">
        <f>STDEV(AS4:AS7)/SQRT(4)</f>
        <v>91210.133436642413</v>
      </c>
      <c r="AT33" s="42">
        <f>STDEV(AT4:AT7)/SQRT(4)</f>
        <v>0.34983953217180269</v>
      </c>
      <c r="AU33" s="59"/>
      <c r="AV33" s="59"/>
      <c r="AW33" s="59"/>
      <c r="AX33" s="59"/>
      <c r="AY33" s="59"/>
      <c r="AZ33" s="59"/>
      <c r="BA33" s="59"/>
    </row>
    <row r="34" spans="3:53" x14ac:dyDescent="0.3">
      <c r="C34" s="237"/>
      <c r="D34" s="41" t="str">
        <f>D8</f>
        <v>Bednar (Oat)</v>
      </c>
      <c r="I34" s="123">
        <f>STDEV(I8:I11)/SQRT(4)</f>
        <v>1.7795130420052174E-3</v>
      </c>
      <c r="M34" s="42">
        <f>STDEV(M8:M11)/SQRT(4)</f>
        <v>0.47871355387816905</v>
      </c>
      <c r="N34" s="42">
        <f t="shared" ref="N34:AF34" si="6">STDEV(N8:N11)/SQRT(4)</f>
        <v>2.9545163168726392</v>
      </c>
      <c r="O34" s="42">
        <f t="shared" si="6"/>
        <v>0.28867513459481287</v>
      </c>
      <c r="P34" s="42">
        <f t="shared" si="6"/>
        <v>5.4619898693913127</v>
      </c>
      <c r="Q34" s="42">
        <f t="shared" si="6"/>
        <v>8.2834674704095583</v>
      </c>
      <c r="R34" s="42">
        <f t="shared" si="6"/>
        <v>2.1213203435596347E-2</v>
      </c>
      <c r="S34" s="42">
        <f t="shared" si="6"/>
        <v>1.9017535767461215E-2</v>
      </c>
      <c r="T34" s="42">
        <f t="shared" si="6"/>
        <v>7.0710678118654918E-2</v>
      </c>
      <c r="U34" s="42">
        <f t="shared" si="6"/>
        <v>6.4549722436790274E-2</v>
      </c>
      <c r="V34" s="42">
        <f>STDEV(V8:V11)/SQRT(4)</f>
        <v>1.7017148213885117E-2</v>
      </c>
      <c r="W34" s="42">
        <f>STDEV(W8:W11)/SQRT(4)</f>
        <v>1.1187790964558935</v>
      </c>
      <c r="X34" s="42">
        <f>STDEV(X8:X11)/SQRT(4)</f>
        <v>0.21726999332627539</v>
      </c>
      <c r="Y34" s="42">
        <f>STDEV(Y8:Y11)/SQRT(4)</f>
        <v>5.6476396249524961E-2</v>
      </c>
      <c r="Z34" s="42">
        <f t="shared" si="6"/>
        <v>9.894232326630165E-3</v>
      </c>
      <c r="AA34" s="42">
        <f t="shared" si="6"/>
        <v>6.4355781921025978E-2</v>
      </c>
      <c r="AB34" s="42">
        <f t="shared" si="6"/>
        <v>1.7969882210706514E-2</v>
      </c>
      <c r="AC34" s="42">
        <f t="shared" si="6"/>
        <v>1.6520189667999174E-2</v>
      </c>
      <c r="AD34" s="42">
        <f t="shared" si="6"/>
        <v>4.7871355387816917E-3</v>
      </c>
      <c r="AE34" s="42">
        <f>STDEV(AE8:AE11)/SQRT(4)</f>
        <v>6.7252633157867309E-2</v>
      </c>
      <c r="AF34" s="42">
        <f t="shared" si="6"/>
        <v>2.5000000000000022E-3</v>
      </c>
      <c r="AG34" s="42">
        <f t="shared" si="4"/>
        <v>1.0336021155809088</v>
      </c>
      <c r="AH34" s="42">
        <f>STDEV(AH8:AH11)/SQRT(4)</f>
        <v>0</v>
      </c>
      <c r="AI34" s="42">
        <f>STDEV(AI8:AI11)/SQRT(4)</f>
        <v>2.3729377011066171</v>
      </c>
      <c r="AJ34" s="42">
        <f t="shared" ref="AJ34:AN34" si="7">STDEV(AJ8:AJ11)/SQRT(4)</f>
        <v>45.117474880398149</v>
      </c>
      <c r="AK34" s="42">
        <f t="shared" si="7"/>
        <v>0</v>
      </c>
      <c r="AL34" s="42">
        <f>STDEV(AL8:AL11)/SQRT(4)</f>
        <v>7.4999999999999928E-3</v>
      </c>
      <c r="AM34" s="42">
        <f t="shared" si="7"/>
        <v>45.235557824201528</v>
      </c>
      <c r="AN34" s="42">
        <f t="shared" si="7"/>
        <v>7.4999999999999928E-3</v>
      </c>
      <c r="AO34" s="42">
        <f>STDEV(AO8:AO11)/SQRT(4)</f>
        <v>0</v>
      </c>
      <c r="AP34" s="42">
        <f>STDEV(AP8:AP11)/SQRT(4)</f>
        <v>0</v>
      </c>
      <c r="AQ34"/>
      <c r="AR34"/>
      <c r="AS34" s="42">
        <f>STDEV(AS8:AS11)/SQRT(4)</f>
        <v>176384.80081338971</v>
      </c>
      <c r="AT34" s="42">
        <f>STDEV(AT8:AT11)/SQRT(4)</f>
        <v>0.60893074996323038</v>
      </c>
      <c r="AU34" s="59"/>
      <c r="AV34" s="59"/>
      <c r="AW34" s="59"/>
      <c r="AX34" s="59"/>
      <c r="AY34" s="59"/>
      <c r="AZ34" s="59"/>
      <c r="BA34" s="59"/>
    </row>
    <row r="35" spans="3:53" x14ac:dyDescent="0.3">
      <c r="C35" s="237"/>
      <c r="D35" s="41" t="str">
        <f>D12</f>
        <v>Clay (Oat)</v>
      </c>
      <c r="I35" s="123">
        <f>STDEV(I12:I15)/SQRT(4)</f>
        <v>1.7969882210706531E-3</v>
      </c>
      <c r="M35" s="42">
        <f>STDEV(M12:M15)/SQRT(4)</f>
        <v>0.25</v>
      </c>
      <c r="N35" s="42">
        <f>STDEV(N12:N15)/SQRT(4)</f>
        <v>0.8539125638299665</v>
      </c>
      <c r="O35" s="42">
        <f t="shared" ref="O35:AF35" si="8">STDEV(O12:O15)/SQRT(4)</f>
        <v>1.25</v>
      </c>
      <c r="P35" s="42">
        <f t="shared" si="8"/>
        <v>2.6575364531836625</v>
      </c>
      <c r="Q35" s="42">
        <f t="shared" si="8"/>
        <v>0.90127224891631086</v>
      </c>
      <c r="R35" s="42">
        <f t="shared" si="8"/>
        <v>8.2462112512353219E-2</v>
      </c>
      <c r="S35" s="42">
        <f t="shared" si="8"/>
        <v>4.3084219849035162E-3</v>
      </c>
      <c r="T35" s="42">
        <f t="shared" si="8"/>
        <v>0.15545631755148026</v>
      </c>
      <c r="U35" s="42">
        <f t="shared" si="8"/>
        <v>0.13149778198382911</v>
      </c>
      <c r="V35" s="42">
        <f>STDEV(V12:V15)/SQRT(4)</f>
        <v>1.6583123951776923E-2</v>
      </c>
      <c r="W35" s="42">
        <f>STDEV(W12:W15)/SQRT(4)</f>
        <v>0.30103986446980752</v>
      </c>
      <c r="X35" s="42">
        <f>STDEV(X12:X15)/SQRT(4)</f>
        <v>0.20113739085510773</v>
      </c>
      <c r="Y35" s="42">
        <f>STDEV(Y12:Y15)/SQRT(4)</f>
        <v>0.16618263046018578</v>
      </c>
      <c r="Z35" s="42">
        <f t="shared" si="8"/>
        <v>1.9885086539079132E-2</v>
      </c>
      <c r="AA35" s="42">
        <f t="shared" si="8"/>
        <v>0.18259700618210223</v>
      </c>
      <c r="AB35" s="42">
        <f t="shared" si="8"/>
        <v>6.8190908484929286E-2</v>
      </c>
      <c r="AC35" s="42">
        <f t="shared" si="8"/>
        <v>8.6602540378443935E-3</v>
      </c>
      <c r="AD35" s="42">
        <f t="shared" si="8"/>
        <v>1.0307764064044152E-2</v>
      </c>
      <c r="AE35" s="42">
        <f>STDEV(AE12:AE15)/SQRT(4)</f>
        <v>8.3404136588061534E-2</v>
      </c>
      <c r="AF35" s="42">
        <f t="shared" si="8"/>
        <v>0.13598406769422156</v>
      </c>
      <c r="AG35" s="42">
        <f t="shared" si="4"/>
        <v>1.0363196096443088</v>
      </c>
      <c r="AH35" s="42">
        <f>STDEV(AH12:AH15)/SQRT(4)</f>
        <v>2.8867513459481264E-3</v>
      </c>
      <c r="AI35" s="42">
        <f>STDEV(AI12:AI15)/SQRT(4)</f>
        <v>3.7328496710511385</v>
      </c>
      <c r="AJ35" s="42">
        <f t="shared" ref="AJ35:AN35" si="9">STDEV(AJ12:AJ15)/SQRT(4)</f>
        <v>44.36730646921589</v>
      </c>
      <c r="AK35" s="42">
        <f t="shared" si="9"/>
        <v>0.95487673724587774</v>
      </c>
      <c r="AL35" s="42">
        <f>STDEV(AL12:AL15)/SQRT(4)</f>
        <v>8.5768583992042152E-2</v>
      </c>
      <c r="AM35" s="42">
        <f t="shared" si="9"/>
        <v>44.613269046327424</v>
      </c>
      <c r="AN35" s="42">
        <f t="shared" si="9"/>
        <v>8.5768583992042152E-2</v>
      </c>
      <c r="AO35" s="42">
        <f>STDEV(AO12:AO15)/SQRT(4)</f>
        <v>0</v>
      </c>
      <c r="AP35" s="42">
        <f>STDEV(AP12:AP15)/SQRT(4)</f>
        <v>0</v>
      </c>
      <c r="AQ35"/>
      <c r="AR35"/>
      <c r="AS35" s="42">
        <f>STDEV(AS12:AS15)/SQRT(4)</f>
        <v>173958.34058136874</v>
      </c>
      <c r="AT35" s="42">
        <f>STDEV(AT12:AT15)/SQRT(4)</f>
        <v>0.45266296713510989</v>
      </c>
      <c r="AU35" s="59"/>
      <c r="AV35" s="59"/>
      <c r="AW35" s="59"/>
      <c r="AX35" s="59"/>
      <c r="AY35" s="59"/>
      <c r="AZ35" s="59"/>
      <c r="BA35" s="59"/>
    </row>
    <row r="36" spans="3:53" x14ac:dyDescent="0.3">
      <c r="C36" s="237"/>
      <c r="D36" s="41" t="str">
        <f>D16</f>
        <v>Sequence 1</v>
      </c>
      <c r="I36" s="123">
        <f>STDEV(I16:I19)/SQRT(4)</f>
        <v>8.6602540378443859E-4</v>
      </c>
      <c r="M36" s="42">
        <f>STDEV(M16:M19)/SQRT(4)</f>
        <v>1.2909944487358056</v>
      </c>
      <c r="N36" s="42">
        <f t="shared" ref="N36:AF36" si="10">STDEV(N16:N19)/SQRT(4)</f>
        <v>1.9364916731037085</v>
      </c>
      <c r="O36" s="42">
        <f t="shared" si="10"/>
        <v>2.2867371223353739</v>
      </c>
      <c r="P36" s="42">
        <f t="shared" si="10"/>
        <v>2.8431203515386634</v>
      </c>
      <c r="Q36" s="42">
        <f t="shared" si="10"/>
        <v>0.22867371223353697</v>
      </c>
      <c r="R36" s="42">
        <f t="shared" si="10"/>
        <v>3.8837267325770093E-2</v>
      </c>
      <c r="S36" s="42">
        <f t="shared" si="10"/>
        <v>2.80995255001456E-3</v>
      </c>
      <c r="T36" s="42">
        <f t="shared" si="10"/>
        <v>0.13149778198382925</v>
      </c>
      <c r="U36" s="42">
        <f t="shared" si="10"/>
        <v>0.15000000000000013</v>
      </c>
      <c r="V36" s="42">
        <f>STDEV(V16:V19)/SQRT(4)</f>
        <v>1.7559422921421229E-2</v>
      </c>
      <c r="W36" s="42">
        <f>STDEV(W16:W19)/SQRT(4)</f>
        <v>0.98266220035167762</v>
      </c>
      <c r="X36" s="42">
        <f>STDEV(X16:X19)/SQRT(4)</f>
        <v>0.29287013618098129</v>
      </c>
      <c r="Y36" s="42">
        <f>STDEV(Y16:Y19)/SQRT(4)</f>
        <v>0.29453352950046263</v>
      </c>
      <c r="Z36" s="42">
        <f t="shared" si="10"/>
        <v>2.7386127875258311E-3</v>
      </c>
      <c r="AA36" s="42">
        <f t="shared" si="10"/>
        <v>8.7702147446152165E-2</v>
      </c>
      <c r="AB36" s="42">
        <f t="shared" si="10"/>
        <v>9.4648472430004533E-3</v>
      </c>
      <c r="AC36" s="42">
        <f t="shared" si="10"/>
        <v>4.0824829046386315E-3</v>
      </c>
      <c r="AD36" s="42">
        <f t="shared" si="10"/>
        <v>4.7871355387816873E-3</v>
      </c>
      <c r="AE36" s="42">
        <f>STDEV(AE16:AE19)/SQRT(4)</f>
        <v>6.6001893912220472E-2</v>
      </c>
      <c r="AF36" s="42">
        <f t="shared" si="10"/>
        <v>4.082482904638628E-3</v>
      </c>
      <c r="AG36" s="42">
        <f t="shared" si="4"/>
        <v>1.0459246308091865</v>
      </c>
      <c r="AH36" s="42">
        <f>STDEV(AH16:AH19)/SQRT(4)</f>
        <v>2.5000000000000009E-3</v>
      </c>
      <c r="AI36" s="42">
        <f>STDEV(AI16:AI19)/SQRT(4)</f>
        <v>1.6321636968555973</v>
      </c>
      <c r="AJ36" s="42">
        <f t="shared" ref="AJ36:AN36" si="11">STDEV(AJ16:AJ19)/SQRT(4)</f>
        <v>38.489602573292395</v>
      </c>
      <c r="AK36" s="42">
        <f t="shared" si="11"/>
        <v>0</v>
      </c>
      <c r="AL36" s="42">
        <f>STDEV(AL16:AL19)/SQRT(4)</f>
        <v>2.9154759474226643E-2</v>
      </c>
      <c r="AM36" s="42">
        <f>STDEV(AM16:AM19)/SQRT(4)</f>
        <v>38.496135845042922</v>
      </c>
      <c r="AN36" s="42">
        <f t="shared" si="11"/>
        <v>2.9154759474226643E-2</v>
      </c>
      <c r="AO36" s="42">
        <f>STDEV(AO16:AO19)/SQRT(4)</f>
        <v>0</v>
      </c>
      <c r="AP36" s="42">
        <f>STDEV(AP16:AP19)/SQRT(4)</f>
        <v>0</v>
      </c>
      <c r="AQ36"/>
      <c r="AR36"/>
      <c r="AS36" s="42">
        <f>STDEV(AS16:AS19)/SQRT(4)</f>
        <v>150106.10191879453</v>
      </c>
      <c r="AT36" s="42">
        <f>STDEV(AT16:AT19)/SQRT(4)</f>
        <v>0.9697787070404591</v>
      </c>
      <c r="AU36" s="59"/>
      <c r="AV36" s="59"/>
      <c r="AW36" s="59"/>
      <c r="AX36" s="59"/>
      <c r="AY36" s="59"/>
      <c r="AZ36" s="59"/>
      <c r="BA36" s="59"/>
    </row>
    <row r="37" spans="3:53" x14ac:dyDescent="0.3">
      <c r="C37" s="237"/>
      <c r="D37" s="41" t="str">
        <f>D20</f>
        <v xml:space="preserve">Sequence 2 </v>
      </c>
      <c r="I37" s="123">
        <f>STDEV(I20:I23)/SQRT(4)</f>
        <v>4.1708312520807329E-3</v>
      </c>
      <c r="M37" s="42">
        <f>STDEV(M20:M23)/SQRT(4)</f>
        <v>0.25</v>
      </c>
      <c r="N37" s="42">
        <f t="shared" ref="N37:AF37" si="12">STDEV(N20:N23)/SQRT(4)</f>
        <v>0.70710678118654757</v>
      </c>
      <c r="O37" s="42">
        <f t="shared" si="12"/>
        <v>0.75</v>
      </c>
      <c r="P37" s="42">
        <f t="shared" si="12"/>
        <v>1.9311050377094112</v>
      </c>
      <c r="Q37" s="42">
        <f t="shared" si="12"/>
        <v>1.5096219173466359</v>
      </c>
      <c r="R37" s="42">
        <f t="shared" si="12"/>
        <v>3.0923292192132398E-2</v>
      </c>
      <c r="S37" s="42">
        <f t="shared" si="12"/>
        <v>3.6371921404658712E-3</v>
      </c>
      <c r="T37" s="42">
        <f t="shared" si="12"/>
        <v>0.1652018966799918</v>
      </c>
      <c r="U37" s="42">
        <f t="shared" si="12"/>
        <v>0.14930394055974103</v>
      </c>
      <c r="V37" s="42">
        <f>STDEV(V20:V23)/SQRT(4)</f>
        <v>2.9261749776798796E-2</v>
      </c>
      <c r="W37" s="42">
        <f>STDEV(W20:W23)/SQRT(4)</f>
        <v>1.4916433890176302</v>
      </c>
      <c r="X37" s="42">
        <f>STDEV(X20:X23)/SQRT(4)</f>
        <v>0.19463641317424177</v>
      </c>
      <c r="Y37" s="42">
        <f>STDEV(Y20:Y23)/SQRT(4)</f>
        <v>1.3692120605175324</v>
      </c>
      <c r="Z37" s="42">
        <f t="shared" si="12"/>
        <v>4.9392138375791445E-3</v>
      </c>
      <c r="AA37" s="42">
        <f t="shared" si="12"/>
        <v>5.1214418542698474E-2</v>
      </c>
      <c r="AB37" s="42">
        <f t="shared" si="12"/>
        <v>9.464847243000462E-3</v>
      </c>
      <c r="AC37" s="42">
        <f t="shared" si="12"/>
        <v>6.454972243679042E-3</v>
      </c>
      <c r="AD37" s="42">
        <f t="shared" si="12"/>
        <v>2.4999999999999922E-3</v>
      </c>
      <c r="AE37" s="42">
        <f>STDEV(AE20:AE23)/SQRT(4)</f>
        <v>0.21955921752456664</v>
      </c>
      <c r="AF37" s="42">
        <f t="shared" si="12"/>
        <v>4.1932485418030421E-2</v>
      </c>
      <c r="AG37" s="42">
        <f t="shared" si="4"/>
        <v>1.0459246308091865</v>
      </c>
      <c r="AH37" s="42">
        <f>STDEV(AH20:AH23)/SQRT(4)</f>
        <v>0</v>
      </c>
      <c r="AI37" s="42">
        <f>STDEV(AI20:AI23)/SQRT(4)</f>
        <v>4.0520313835573072</v>
      </c>
      <c r="AJ37" s="42">
        <f t="shared" ref="AJ37:AN37" si="13">STDEV(AJ20:AJ23)/SQRT(4)</f>
        <v>34.398640083342634</v>
      </c>
      <c r="AK37" s="42">
        <f t="shared" si="13"/>
        <v>0</v>
      </c>
      <c r="AL37" s="42">
        <f>STDEV(AL20:AL23)/SQRT(4)</f>
        <v>1.040832999733066E-2</v>
      </c>
      <c r="AM37" s="42">
        <f t="shared" si="13"/>
        <v>34.398640083342634</v>
      </c>
      <c r="AN37" s="42">
        <f t="shared" si="13"/>
        <v>1.040832999733066E-2</v>
      </c>
      <c r="AO37" s="42">
        <f>STDEV(AO20:AO23)/SQRT(4)</f>
        <v>0</v>
      </c>
      <c r="AP37" s="42">
        <f>STDEV(AP20:AP23)/SQRT(4)</f>
        <v>0</v>
      </c>
      <c r="AQ37"/>
      <c r="AR37"/>
      <c r="AS37" s="42">
        <f>STDEV(AS20:AS23)/SQRT(4)</f>
        <v>134128.93686271081</v>
      </c>
      <c r="AT37" s="42">
        <f>STDEV(AT20:AT23)/SQRT(4)</f>
        <v>0.3338196699544923</v>
      </c>
      <c r="AU37" s="59"/>
      <c r="AV37" s="59"/>
      <c r="AW37" s="59"/>
      <c r="AX37" s="59"/>
      <c r="AY37" s="59"/>
      <c r="AZ37" s="59"/>
      <c r="BA37" s="59"/>
    </row>
    <row r="38" spans="3:53" x14ac:dyDescent="0.3">
      <c r="C38" s="237"/>
      <c r="D38" s="41" t="str">
        <f>D20</f>
        <v xml:space="preserve">Sequence 2 </v>
      </c>
      <c r="I38" s="123">
        <f>STDEV(I24:I27)/SQRT(4)</f>
        <v>4.0824829046386281E-4</v>
      </c>
      <c r="M38" s="42">
        <f>STDEV(M24:M27)/SQRT(4)</f>
        <v>0.47871355387816905</v>
      </c>
      <c r="N38" s="42">
        <f t="shared" ref="N38:AF38" si="14">STDEV(N24:N27)/SQRT(4)</f>
        <v>1.1902380714238083</v>
      </c>
      <c r="O38" s="42">
        <f t="shared" si="14"/>
        <v>1.6520189667999174</v>
      </c>
      <c r="P38" s="42">
        <f t="shared" si="14"/>
        <v>4.3660622991432447</v>
      </c>
      <c r="Q38" s="42">
        <f t="shared" si="14"/>
        <v>0.79320026895272022</v>
      </c>
      <c r="R38" s="42">
        <f t="shared" si="14"/>
        <v>3.923752455664517E-2</v>
      </c>
      <c r="S38" s="42">
        <f t="shared" si="14"/>
        <v>4.385107372307624E-3</v>
      </c>
      <c r="T38" s="42">
        <f t="shared" si="14"/>
        <v>0.15478479684172258</v>
      </c>
      <c r="U38" s="42">
        <f t="shared" si="14"/>
        <v>0.1224744871391589</v>
      </c>
      <c r="V38" s="42">
        <f>STDEV(V24:V27)/SQRT(4)</f>
        <v>2.5980762113533153E-2</v>
      </c>
      <c r="W38" s="42">
        <f>STDEV(W24:W27)/SQRT(4)</f>
        <v>0.25289984842489199</v>
      </c>
      <c r="X38" s="42">
        <f>STDEV(X24:X27)/SQRT(4)</f>
        <v>0.28737316042618349</v>
      </c>
      <c r="Y38" s="42">
        <f>STDEV(Y24:Y27)/SQRT(4)</f>
        <v>0.37785579259818158</v>
      </c>
      <c r="Z38" s="42">
        <f t="shared" si="14"/>
        <v>5.1214418542698242E-3</v>
      </c>
      <c r="AA38" s="42">
        <f t="shared" si="14"/>
        <v>7.9425017049625762E-2</v>
      </c>
      <c r="AB38" s="42">
        <f t="shared" si="14"/>
        <v>1.1086778913041721E-2</v>
      </c>
      <c r="AC38" s="42">
        <f t="shared" si="14"/>
        <v>8.5391256382996526E-3</v>
      </c>
      <c r="AD38" s="42">
        <f t="shared" si="14"/>
        <v>4.7871355387816891E-3</v>
      </c>
      <c r="AE38" s="42">
        <f>STDEV(AE24:AE27)/SQRT(4)</f>
        <v>0.10054020754570457</v>
      </c>
      <c r="AF38" s="42">
        <f t="shared" si="14"/>
        <v>8.6602540378444767E-3</v>
      </c>
      <c r="AG38" s="42">
        <f t="shared" si="4"/>
        <v>2.6014419078657132</v>
      </c>
      <c r="AH38" s="42">
        <f>STDEV(AH24:AH27)/SQRT(4)</f>
        <v>0</v>
      </c>
      <c r="AI38" s="42">
        <f>STDEV(AI24:AI27)/SQRT(4)</f>
        <v>3.1825042550377414</v>
      </c>
      <c r="AJ38" s="42">
        <f t="shared" ref="AJ38:AN38" si="15">STDEV(AJ24:AJ27)/SQRT(4)</f>
        <v>30.375664979003481</v>
      </c>
      <c r="AK38" s="42">
        <f t="shared" si="15"/>
        <v>0</v>
      </c>
      <c r="AL38" s="42">
        <f>STDEV(AL24:AL27)/SQRT(4)</f>
        <v>4.4976845895045491E-2</v>
      </c>
      <c r="AM38" s="42">
        <f t="shared" si="15"/>
        <v>30.375664979003481</v>
      </c>
      <c r="AN38" s="42">
        <f t="shared" si="15"/>
        <v>4.4976845895045491E-2</v>
      </c>
      <c r="AO38" s="42">
        <f>STDEV(AO24:AO27)/SQRT(4)</f>
        <v>0</v>
      </c>
      <c r="AP38" s="42">
        <f>STDEV(AP24:AP27)/SQRT(4)</f>
        <v>0</v>
      </c>
      <c r="AQ38"/>
      <c r="AR38"/>
      <c r="AS38" s="42">
        <f>STDEV(AS24:AS27)/SQRT(4)</f>
        <v>118442.34656545692</v>
      </c>
      <c r="AT38" s="42">
        <f>STDEV(AT24:AT27)/SQRT(4)</f>
        <v>0.7200407142607973</v>
      </c>
      <c r="AU38" s="59"/>
      <c r="AV38" s="59"/>
      <c r="AW38" s="59"/>
      <c r="AX38" s="59"/>
      <c r="AY38" s="59"/>
      <c r="AZ38" s="59"/>
      <c r="BA38" s="59"/>
    </row>
    <row r="39" spans="3:53" x14ac:dyDescent="0.3">
      <c r="C39" s="237"/>
      <c r="D39" s="41" t="str">
        <f>D24</f>
        <v>Sequence 3</v>
      </c>
      <c r="I39" s="123">
        <f>STDEV(I28:I31)/SQRT(4)</f>
        <v>1.7499999999999974E-3</v>
      </c>
      <c r="M39" s="42">
        <f>STDEV(M28:M31)/SQRT(4)</f>
        <v>0.47871355387816905</v>
      </c>
      <c r="N39" s="42">
        <f t="shared" ref="N39:AF39" si="16">STDEV(N28:N31)/SQRT(4)</f>
        <v>0.25</v>
      </c>
      <c r="O39" s="42">
        <f t="shared" si="16"/>
        <v>1.0307764064044151</v>
      </c>
      <c r="P39" s="42">
        <f t="shared" si="16"/>
        <v>3.2914029430219167</v>
      </c>
      <c r="Q39" s="42">
        <f t="shared" si="16"/>
        <v>0.39024564913226989</v>
      </c>
      <c r="R39" s="42">
        <f t="shared" si="16"/>
        <v>1.0801234497346433E-2</v>
      </c>
      <c r="S39" s="42">
        <f t="shared" si="16"/>
        <v>4.6007245806140937E-3</v>
      </c>
      <c r="T39" s="42">
        <f t="shared" si="16"/>
        <v>0.1796988221070652</v>
      </c>
      <c r="U39" s="42">
        <f t="shared" si="16"/>
        <v>8.6602540378443768E-2</v>
      </c>
      <c r="V39" s="42">
        <f>STDEV(V28:V31)/SQRT(4)</f>
        <v>3.0956959368344455E-2</v>
      </c>
      <c r="W39" s="42">
        <f>STDEV(W28:W31)/SQRT(4)</f>
        <v>0.52658490926598711</v>
      </c>
      <c r="X39" s="42">
        <f>STDEV(X28:X31)/SQRT(4)</f>
        <v>0.23982632605005322</v>
      </c>
      <c r="Y39" s="42">
        <f>STDEV(Y28:Y31)/SQRT(4)</f>
        <v>0.22208763285394056</v>
      </c>
      <c r="Z39" s="42">
        <f t="shared" si="16"/>
        <v>8.4459063062132887E-3</v>
      </c>
      <c r="AA39" s="42">
        <f t="shared" si="16"/>
        <v>4.7346242371139428E-2</v>
      </c>
      <c r="AB39" s="42">
        <f t="shared" si="16"/>
        <v>1.1086778913041741E-2</v>
      </c>
      <c r="AC39" s="42">
        <f t="shared" si="16"/>
        <v>1.3540064007726624E-2</v>
      </c>
      <c r="AD39" s="42">
        <f t="shared" si="16"/>
        <v>1.3149778198382913E-2</v>
      </c>
      <c r="AE39" s="42">
        <f>STDEV(AE28:AE31)/SQRT(4)</f>
        <v>6.3835726674018628E-2</v>
      </c>
      <c r="AF39" s="42">
        <f t="shared" si="16"/>
        <v>1.2500000000000006E-2</v>
      </c>
      <c r="AG39" s="42">
        <f t="shared" si="4"/>
        <v>3.2517623426894735</v>
      </c>
      <c r="AH39" s="42">
        <f>STDEV(AH28:AH31)/SQRT(4)</f>
        <v>4.0824829046386289E-3</v>
      </c>
      <c r="AI39" s="42">
        <f>STDEV(AI28:AI31)/SQRT(4)</f>
        <v>1.0192930556681592</v>
      </c>
      <c r="AJ39" s="42">
        <f t="shared" ref="AJ39:AM39" si="17">STDEV(AJ28:AJ31)/SQRT(4)</f>
        <v>35.161571441703018</v>
      </c>
      <c r="AK39" s="42">
        <f>STDEV(AK28:AK31)/SQRT(4)</f>
        <v>0</v>
      </c>
      <c r="AL39" s="42">
        <f>STDEV(AL28:AL31)/SQRT(4)</f>
        <v>3.1885210782848304E-2</v>
      </c>
      <c r="AM39" s="42">
        <f t="shared" si="17"/>
        <v>35.178675921406466</v>
      </c>
      <c r="AN39" s="42">
        <f>STDEV(AN28:AN31)/SQRT(4)</f>
        <v>3.1885210782848304E-2</v>
      </c>
      <c r="AO39" s="42">
        <f>STDEV(AO28:AO31)/SQRT(4)</f>
        <v>0</v>
      </c>
      <c r="AP39" s="42">
        <f>STDEV(AP28:AP31)/SQRT(4)</f>
        <v>0</v>
      </c>
      <c r="AQ39"/>
      <c r="AR39"/>
      <c r="AS39" s="42">
        <f>STDEV(AS28:AS31)/SQRT(4)</f>
        <v>137170.49250040043</v>
      </c>
      <c r="AT39" s="42">
        <f>STDEV(AT28:AT31)/SQRT(4)</f>
        <v>0.44386509474492591</v>
      </c>
      <c r="AU39" s="59"/>
      <c r="AV39" s="59"/>
      <c r="AW39" s="59"/>
      <c r="AX39" s="59"/>
      <c r="AY39" s="59"/>
      <c r="AZ39" s="59"/>
      <c r="BA39" s="59"/>
    </row>
    <row r="40" spans="3:53" x14ac:dyDescent="0.3">
      <c r="C40" s="237"/>
      <c r="D40" s="41" t="str">
        <f>D28</f>
        <v>Serradella</v>
      </c>
      <c r="AM40" s="59"/>
      <c r="AN40" s="59"/>
      <c r="AO40" s="59"/>
      <c r="AP40" s="59"/>
      <c r="AQ40" s="59"/>
      <c r="AR40" s="59"/>
      <c r="AS40" s="59"/>
      <c r="AT40" s="59"/>
      <c r="AU40" s="59"/>
      <c r="AV40" s="59"/>
      <c r="AW40" s="59"/>
      <c r="AX40" s="59"/>
      <c r="AY40" s="59"/>
      <c r="AZ40" s="59"/>
      <c r="BA40" s="59"/>
    </row>
    <row r="41" spans="3:53" x14ac:dyDescent="0.3">
      <c r="AM41" s="59"/>
      <c r="AN41" s="59"/>
      <c r="AO41" s="59"/>
      <c r="AP41" s="59"/>
      <c r="AQ41" s="59"/>
      <c r="AR41" s="59"/>
      <c r="AS41" s="59"/>
      <c r="AT41" s="59"/>
      <c r="AU41" s="59"/>
      <c r="AV41" s="59"/>
      <c r="AW41" s="59"/>
      <c r="AX41" s="59"/>
      <c r="AY41" s="59"/>
      <c r="AZ41" s="59"/>
      <c r="BA41" s="59"/>
    </row>
    <row r="42" spans="3:53" x14ac:dyDescent="0.3">
      <c r="AM42" s="59"/>
      <c r="AN42" s="59"/>
      <c r="AO42" s="59"/>
      <c r="AP42" s="59"/>
      <c r="AQ42" s="59"/>
      <c r="AR42" s="59"/>
      <c r="AS42" s="59"/>
      <c r="AT42" s="59"/>
      <c r="AU42" s="59"/>
      <c r="AV42" s="59"/>
      <c r="AW42" s="59"/>
      <c r="AX42" s="59"/>
      <c r="AY42" s="59"/>
      <c r="AZ42" s="59"/>
      <c r="BA42" s="59"/>
    </row>
    <row r="43" spans="3:53" x14ac:dyDescent="0.3">
      <c r="AM43" s="59"/>
      <c r="AN43" s="59"/>
      <c r="AO43" s="59"/>
      <c r="AP43" s="59"/>
      <c r="AQ43" s="59"/>
      <c r="AR43" s="59"/>
      <c r="AS43" s="59"/>
      <c r="AT43" s="59"/>
      <c r="AU43" s="59"/>
      <c r="AV43" s="59"/>
      <c r="AW43" s="59"/>
      <c r="AX43" s="59"/>
      <c r="AY43" s="59"/>
      <c r="AZ43" s="59"/>
      <c r="BA43" s="59"/>
    </row>
    <row r="44" spans="3:53" x14ac:dyDescent="0.3">
      <c r="AM44" s="59"/>
      <c r="AN44" s="59"/>
      <c r="AO44" s="59"/>
      <c r="AP44" s="59"/>
      <c r="AQ44" s="59"/>
      <c r="AR44" s="59"/>
      <c r="AS44" s="59"/>
      <c r="AT44" s="59"/>
      <c r="AU44" s="59"/>
      <c r="AV44" s="59"/>
      <c r="AW44" s="59"/>
      <c r="AX44" s="59"/>
      <c r="AY44" s="59"/>
      <c r="AZ44" s="59"/>
      <c r="BA44" s="59"/>
    </row>
    <row r="45" spans="3:53" x14ac:dyDescent="0.3">
      <c r="AM45" s="59"/>
      <c r="AN45" s="59"/>
      <c r="AO45" s="59"/>
      <c r="AP45" s="59"/>
      <c r="AQ45" s="59"/>
      <c r="AR45" s="59"/>
      <c r="AS45" s="59"/>
      <c r="AT45" s="59"/>
      <c r="AU45" s="59"/>
      <c r="AV45" s="59"/>
      <c r="AW45" s="59"/>
      <c r="AX45" s="59"/>
      <c r="AY45" s="59"/>
      <c r="AZ45" s="59"/>
      <c r="BA45" s="59"/>
    </row>
    <row r="46" spans="3:53" x14ac:dyDescent="0.3">
      <c r="AM46" s="59"/>
      <c r="AN46" s="59"/>
      <c r="AO46" s="59"/>
      <c r="AP46" s="59"/>
      <c r="AQ46" s="59"/>
      <c r="AR46" s="59"/>
      <c r="AS46" s="59"/>
      <c r="AT46" s="59"/>
      <c r="AU46" s="59"/>
      <c r="AV46" s="59"/>
      <c r="AW46" s="59"/>
      <c r="AX46" s="59"/>
      <c r="AY46" s="59"/>
      <c r="AZ46" s="59"/>
      <c r="BA46" s="59"/>
    </row>
    <row r="47" spans="3:53" x14ac:dyDescent="0.3">
      <c r="AM47" s="59"/>
      <c r="AN47" s="59"/>
      <c r="AO47" s="59"/>
      <c r="AP47" s="59"/>
      <c r="AQ47" s="59"/>
      <c r="AR47" s="59"/>
      <c r="AS47" s="59"/>
      <c r="AT47" s="59"/>
      <c r="AU47" s="59"/>
      <c r="AV47" s="59"/>
      <c r="AW47" s="59"/>
      <c r="AX47" s="59"/>
      <c r="AY47" s="59"/>
      <c r="AZ47" s="59"/>
      <c r="BA47" s="59"/>
    </row>
    <row r="48" spans="3:53" x14ac:dyDescent="0.3">
      <c r="AM48" s="59"/>
      <c r="AN48" s="59"/>
      <c r="AO48" s="59"/>
      <c r="AP48" s="59"/>
      <c r="AQ48" s="59"/>
      <c r="AR48" s="59"/>
      <c r="AS48" s="59"/>
      <c r="AT48" s="59"/>
      <c r="AU48" s="59"/>
      <c r="AV48" s="59"/>
      <c r="AW48" s="59"/>
      <c r="AX48" s="59"/>
      <c r="AY48" s="59"/>
      <c r="AZ48" s="59"/>
      <c r="BA48" s="59"/>
    </row>
    <row r="49" spans="1:53" x14ac:dyDescent="0.3">
      <c r="AM49" s="59"/>
      <c r="AN49" s="59"/>
      <c r="AO49" s="59"/>
      <c r="AP49" s="59"/>
      <c r="AQ49" s="59"/>
      <c r="AR49" s="59"/>
      <c r="AS49" s="59"/>
      <c r="AT49" s="59"/>
      <c r="AU49" s="59"/>
      <c r="AV49" s="59"/>
      <c r="AW49" s="59"/>
      <c r="AX49" s="59"/>
      <c r="AY49" s="59"/>
      <c r="AZ49" s="59"/>
      <c r="BA49" s="59"/>
    </row>
    <row r="50" spans="1:53" x14ac:dyDescent="0.3">
      <c r="AM50" s="59"/>
      <c r="AN50" s="59"/>
      <c r="AO50" s="59"/>
      <c r="AP50" s="59"/>
      <c r="AQ50" s="59"/>
      <c r="AR50" s="59"/>
      <c r="AS50" s="59"/>
      <c r="AT50" s="59"/>
      <c r="AU50" s="59"/>
      <c r="AV50" s="59"/>
      <c r="AW50" s="59"/>
      <c r="AX50" s="59"/>
      <c r="AY50" s="59"/>
      <c r="AZ50" s="59"/>
      <c r="BA50" s="59"/>
    </row>
    <row r="51" spans="1:53" x14ac:dyDescent="0.3">
      <c r="AM51" s="59"/>
      <c r="AN51" s="59"/>
      <c r="AO51" s="59"/>
      <c r="AP51" s="59"/>
      <c r="AQ51" s="59"/>
      <c r="AR51" s="59"/>
      <c r="AS51" s="59"/>
      <c r="AT51" s="59"/>
      <c r="AU51" s="59"/>
      <c r="AV51" s="59"/>
      <c r="AW51" s="59"/>
      <c r="AX51" s="59"/>
      <c r="AY51" s="59"/>
      <c r="AZ51" s="59"/>
      <c r="BA51" s="59"/>
    </row>
    <row r="52" spans="1:53" x14ac:dyDescent="0.3">
      <c r="AM52" s="59"/>
      <c r="AN52" s="59"/>
      <c r="AO52" s="59"/>
      <c r="AP52" s="59"/>
      <c r="AQ52" s="59"/>
      <c r="AR52" s="59"/>
      <c r="AS52" s="59"/>
      <c r="AT52" s="59"/>
      <c r="AU52" s="59"/>
      <c r="AV52" s="59"/>
      <c r="AW52" s="59"/>
      <c r="AX52" s="59"/>
      <c r="AY52" s="59"/>
      <c r="AZ52" s="59"/>
      <c r="BA52" s="59"/>
    </row>
    <row r="53" spans="1:53" x14ac:dyDescent="0.3">
      <c r="AM53" s="59"/>
      <c r="AN53" s="59"/>
      <c r="AO53" s="59"/>
      <c r="AP53" s="59"/>
      <c r="AQ53" s="59"/>
      <c r="AR53" s="59"/>
      <c r="AS53" s="59"/>
      <c r="AT53" s="59"/>
      <c r="AU53" s="59"/>
      <c r="AV53" s="59"/>
      <c r="AW53" s="59"/>
      <c r="AX53" s="59"/>
      <c r="AY53" s="59"/>
      <c r="AZ53" s="59"/>
      <c r="BA53" s="59"/>
    </row>
    <row r="54" spans="1:53" x14ac:dyDescent="0.3">
      <c r="AM54" s="59"/>
      <c r="AN54" s="59"/>
      <c r="AO54" s="59"/>
      <c r="AP54" s="59"/>
      <c r="AQ54" s="59"/>
      <c r="AR54" s="59"/>
      <c r="AS54" s="59"/>
      <c r="AT54" s="59"/>
      <c r="AU54" s="59"/>
      <c r="AV54" s="59"/>
      <c r="AW54" s="59"/>
      <c r="AX54" s="59"/>
      <c r="AY54" s="59"/>
      <c r="AZ54" s="59"/>
      <c r="BA54" s="59"/>
    </row>
    <row r="55" spans="1:53" x14ac:dyDescent="0.3">
      <c r="AM55" s="59"/>
      <c r="AN55" s="59"/>
      <c r="AO55" s="59"/>
      <c r="AP55" s="59"/>
      <c r="AQ55" s="59"/>
      <c r="AR55" s="59"/>
      <c r="AS55" s="59"/>
      <c r="AT55" s="59"/>
      <c r="AU55" s="59"/>
      <c r="AV55" s="59"/>
      <c r="AW55" s="59"/>
      <c r="AX55" s="59"/>
      <c r="AY55" s="59"/>
      <c r="AZ55" s="59"/>
      <c r="BA55" s="59"/>
    </row>
    <row r="56" spans="1:53" x14ac:dyDescent="0.3">
      <c r="AM56" s="59"/>
      <c r="AN56" s="59"/>
      <c r="AO56" s="59"/>
      <c r="AP56" s="59"/>
      <c r="AQ56" s="59"/>
      <c r="AR56" s="59"/>
      <c r="AS56" s="59"/>
      <c r="AT56" s="59"/>
      <c r="AU56" s="59"/>
      <c r="AV56" s="59"/>
      <c r="AW56" s="59"/>
      <c r="AX56" s="59"/>
      <c r="AY56" s="59"/>
      <c r="AZ56" s="59"/>
      <c r="BA56" s="59"/>
    </row>
    <row r="57" spans="1:53" x14ac:dyDescent="0.3">
      <c r="AM57" s="59"/>
      <c r="AN57" s="59"/>
      <c r="AO57" s="59"/>
      <c r="AP57" s="59"/>
      <c r="AQ57" s="59"/>
      <c r="AR57" s="59"/>
      <c r="AS57" s="59"/>
      <c r="AT57" s="59"/>
      <c r="AU57" s="59"/>
      <c r="AV57" s="59"/>
      <c r="AW57" s="59"/>
      <c r="AX57" s="59"/>
      <c r="AY57" s="59"/>
      <c r="AZ57" s="59"/>
      <c r="BA57" s="59"/>
    </row>
    <row r="58" spans="1:53" x14ac:dyDescent="0.3">
      <c r="AM58" s="59"/>
      <c r="AN58" s="59"/>
      <c r="AO58" s="59"/>
      <c r="AP58" s="59"/>
      <c r="AQ58" s="59"/>
      <c r="AR58" s="59"/>
      <c r="AS58" s="59"/>
      <c r="AT58" s="59"/>
      <c r="AU58" s="59"/>
      <c r="AV58" s="59"/>
      <c r="AW58" s="59"/>
      <c r="AX58" s="59"/>
      <c r="AY58" s="59"/>
      <c r="AZ58" s="59"/>
      <c r="BA58" s="59"/>
    </row>
    <row r="59" spans="1:53" x14ac:dyDescent="0.3">
      <c r="AM59" s="59"/>
      <c r="AN59" s="59"/>
      <c r="AO59" s="59"/>
      <c r="AP59" s="59"/>
      <c r="AQ59" s="59"/>
      <c r="AR59" s="59"/>
      <c r="AS59" s="59"/>
      <c r="AT59" s="59"/>
      <c r="AU59" s="59"/>
      <c r="AV59" s="59"/>
      <c r="AW59" s="59"/>
      <c r="AX59" s="59"/>
      <c r="AY59" s="59"/>
      <c r="AZ59" s="59"/>
      <c r="BA59" s="59"/>
    </row>
    <row r="60" spans="1:53" x14ac:dyDescent="0.3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M60" s="59"/>
      <c r="AN60" s="59"/>
      <c r="AO60" s="59"/>
      <c r="AP60" s="59"/>
      <c r="AQ60" s="59"/>
      <c r="AR60" s="59"/>
      <c r="AS60" s="59"/>
      <c r="AT60" s="59"/>
      <c r="AU60" s="59"/>
      <c r="AV60" s="59"/>
      <c r="AW60" s="59"/>
      <c r="AX60" s="59"/>
      <c r="AY60" s="59"/>
      <c r="AZ60" s="59"/>
      <c r="BA60" s="59"/>
    </row>
    <row r="61" spans="1:53" x14ac:dyDescent="0.3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M61" s="59"/>
      <c r="AN61" s="59"/>
      <c r="AO61" s="59"/>
      <c r="AP61" s="59"/>
      <c r="AQ61" s="59"/>
      <c r="AR61" s="59"/>
      <c r="AS61" s="59"/>
      <c r="AT61" s="59"/>
      <c r="AU61" s="59"/>
      <c r="AV61" s="59"/>
      <c r="AW61" s="59"/>
      <c r="AX61" s="59"/>
      <c r="AY61" s="59"/>
      <c r="AZ61" s="59"/>
      <c r="BA61" s="59"/>
    </row>
    <row r="62" spans="1:53" x14ac:dyDescent="0.3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M62" s="59"/>
      <c r="AN62" s="59"/>
      <c r="AO62" s="59"/>
      <c r="AP62" s="59"/>
      <c r="AQ62" s="59"/>
      <c r="AR62" s="59"/>
      <c r="AS62" s="59"/>
      <c r="AT62" s="59"/>
      <c r="AU62" s="59"/>
      <c r="AV62" s="59"/>
      <c r="AW62" s="59"/>
      <c r="AX62" s="59"/>
      <c r="AY62" s="59"/>
      <c r="AZ62" s="59"/>
      <c r="BA62" s="59"/>
    </row>
    <row r="63" spans="1:53" x14ac:dyDescent="0.3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M63" s="59"/>
      <c r="AN63" s="59"/>
      <c r="AO63" s="59"/>
      <c r="AP63" s="59"/>
      <c r="AQ63" s="59"/>
      <c r="AR63" s="59"/>
      <c r="AS63" s="59"/>
      <c r="AT63" s="59"/>
      <c r="AU63" s="59"/>
      <c r="AV63" s="59"/>
      <c r="AW63" s="59"/>
      <c r="AX63" s="59"/>
      <c r="AY63" s="59"/>
      <c r="AZ63" s="59"/>
      <c r="BA63" s="59"/>
    </row>
    <row r="64" spans="1:53" x14ac:dyDescent="0.3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M64" s="59"/>
      <c r="AN64" s="59"/>
      <c r="AO64" s="59"/>
      <c r="AP64" s="59"/>
      <c r="AQ64" s="59"/>
      <c r="AR64" s="59"/>
      <c r="AS64" s="59"/>
      <c r="AT64" s="59"/>
      <c r="AU64" s="59"/>
      <c r="AV64" s="59"/>
      <c r="AW64" s="59"/>
      <c r="AX64" s="59"/>
      <c r="AY64" s="59"/>
      <c r="AZ64" s="59"/>
      <c r="BA64" s="59"/>
    </row>
    <row r="65" spans="1:53" x14ac:dyDescent="0.3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M65" s="59"/>
      <c r="AN65" s="59"/>
      <c r="AO65" s="59"/>
      <c r="AP65" s="59"/>
      <c r="AQ65" s="59"/>
      <c r="AR65" s="59"/>
      <c r="AS65" s="59"/>
      <c r="AT65" s="59"/>
      <c r="AU65" s="59"/>
      <c r="AV65" s="59"/>
      <c r="AW65" s="59"/>
      <c r="AX65" s="59"/>
      <c r="AY65" s="59"/>
      <c r="AZ65" s="59"/>
      <c r="BA65" s="59"/>
    </row>
    <row r="66" spans="1:53" x14ac:dyDescent="0.3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M66" s="59"/>
      <c r="AN66" s="59"/>
      <c r="AO66" s="59"/>
      <c r="AP66" s="59"/>
      <c r="AQ66" s="59"/>
      <c r="AR66" s="59"/>
      <c r="AS66" s="59"/>
      <c r="AT66" s="59"/>
      <c r="AU66" s="59"/>
      <c r="AV66" s="59"/>
      <c r="AW66" s="59"/>
      <c r="AX66" s="59"/>
      <c r="AY66" s="59"/>
      <c r="AZ66" s="59"/>
      <c r="BA66" s="59"/>
    </row>
    <row r="67" spans="1:53" x14ac:dyDescent="0.3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M67" s="59"/>
      <c r="AN67" s="59"/>
      <c r="AO67" s="59"/>
      <c r="AP67" s="59"/>
      <c r="AQ67" s="59"/>
      <c r="AR67" s="59"/>
      <c r="AS67" s="59"/>
      <c r="AT67" s="59"/>
      <c r="AU67" s="59"/>
      <c r="AV67" s="59"/>
      <c r="AW67" s="59"/>
      <c r="AX67" s="59"/>
      <c r="AY67" s="59"/>
      <c r="AZ67" s="59"/>
      <c r="BA67" s="59"/>
    </row>
    <row r="68" spans="1:53" x14ac:dyDescent="0.3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M68" s="59"/>
      <c r="AN68" s="59"/>
      <c r="AO68" s="59"/>
      <c r="AP68" s="59"/>
      <c r="AQ68" s="59"/>
      <c r="AR68" s="59"/>
      <c r="AS68" s="59"/>
      <c r="AT68" s="59"/>
      <c r="AU68" s="59"/>
      <c r="AV68" s="59"/>
      <c r="AW68" s="59"/>
      <c r="AX68" s="59"/>
      <c r="AY68" s="59"/>
      <c r="AZ68" s="59"/>
      <c r="BA68" s="59"/>
    </row>
    <row r="69" spans="1:53" x14ac:dyDescent="0.3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M69" s="59"/>
      <c r="AN69" s="59"/>
      <c r="AO69" s="59"/>
      <c r="AP69" s="59"/>
      <c r="AQ69" s="59"/>
      <c r="AR69" s="59"/>
      <c r="AS69" s="59"/>
      <c r="AT69" s="59"/>
      <c r="AU69" s="59"/>
      <c r="AV69" s="59"/>
      <c r="AW69" s="59"/>
      <c r="AX69" s="59"/>
      <c r="AY69" s="59"/>
      <c r="AZ69" s="59"/>
      <c r="BA69" s="59"/>
    </row>
    <row r="70" spans="1:53" x14ac:dyDescent="0.3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M70" s="59"/>
      <c r="AN70" s="59"/>
      <c r="AO70" s="59"/>
      <c r="AP70" s="59"/>
      <c r="AQ70" s="59"/>
      <c r="AR70" s="59"/>
      <c r="AS70" s="59"/>
      <c r="AT70" s="59"/>
      <c r="AU70" s="59"/>
      <c r="AV70" s="59"/>
      <c r="AW70" s="59"/>
      <c r="AX70" s="59"/>
      <c r="AY70" s="59"/>
      <c r="AZ70" s="59"/>
      <c r="BA70" s="59"/>
    </row>
    <row r="71" spans="1:53" x14ac:dyDescent="0.3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M71" s="59"/>
      <c r="AN71" s="59"/>
      <c r="AO71" s="59"/>
      <c r="AP71" s="59"/>
      <c r="AQ71" s="59"/>
      <c r="AR71" s="59"/>
      <c r="AS71" s="59"/>
      <c r="AT71" s="59"/>
      <c r="AU71" s="59"/>
      <c r="AV71" s="59"/>
      <c r="AW71" s="59"/>
      <c r="AX71" s="59"/>
      <c r="AY71" s="59"/>
      <c r="AZ71" s="59"/>
      <c r="BA71" s="59"/>
    </row>
    <row r="72" spans="1:53" x14ac:dyDescent="0.3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M72" s="59"/>
      <c r="AN72" s="59"/>
      <c r="AO72" s="59"/>
      <c r="AP72" s="59"/>
      <c r="AQ72" s="59"/>
      <c r="AR72" s="59"/>
      <c r="AS72" s="59"/>
      <c r="AT72" s="59"/>
      <c r="AU72" s="59"/>
      <c r="AV72" s="59"/>
      <c r="AW72" s="59"/>
      <c r="AX72" s="59"/>
      <c r="AY72" s="59"/>
      <c r="AZ72" s="59"/>
      <c r="BA72" s="59"/>
    </row>
    <row r="73" spans="1:53" x14ac:dyDescent="0.3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M73" s="59"/>
      <c r="AN73" s="59"/>
      <c r="AO73" s="59"/>
      <c r="AP73" s="59"/>
      <c r="AQ73" s="59"/>
      <c r="AR73" s="59"/>
      <c r="AS73" s="59"/>
      <c r="AT73" s="59"/>
      <c r="AU73" s="59"/>
      <c r="AV73" s="59"/>
      <c r="AW73" s="59"/>
      <c r="AX73" s="59"/>
      <c r="AY73" s="59"/>
      <c r="AZ73" s="59"/>
      <c r="BA73" s="59"/>
    </row>
    <row r="74" spans="1:53" x14ac:dyDescent="0.3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M74" s="59"/>
      <c r="AN74" s="59"/>
      <c r="AO74" s="59"/>
      <c r="AP74" s="59"/>
      <c r="AQ74" s="59"/>
      <c r="AR74" s="59"/>
      <c r="AS74" s="59"/>
      <c r="AT74" s="59"/>
      <c r="AU74" s="59"/>
      <c r="AV74" s="59"/>
      <c r="AW74" s="59"/>
      <c r="AX74" s="59"/>
      <c r="AY74" s="59"/>
      <c r="AZ74" s="59"/>
      <c r="BA74" s="59"/>
    </row>
    <row r="75" spans="1:53" x14ac:dyDescent="0.3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M75" s="59"/>
      <c r="AN75" s="59"/>
      <c r="AO75" s="59"/>
      <c r="AP75" s="59"/>
      <c r="AQ75" s="59"/>
      <c r="AR75" s="59"/>
      <c r="AS75" s="59"/>
      <c r="AT75" s="59"/>
      <c r="AU75" s="59"/>
      <c r="AV75" s="59"/>
      <c r="AW75" s="59"/>
      <c r="AX75" s="59"/>
      <c r="AY75" s="59"/>
      <c r="AZ75" s="59"/>
      <c r="BA75" s="59"/>
    </row>
    <row r="76" spans="1:53" x14ac:dyDescent="0.3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M76" s="59"/>
      <c r="AN76" s="59"/>
      <c r="AO76" s="59"/>
      <c r="AP76" s="59"/>
      <c r="AQ76" s="59"/>
      <c r="AR76" s="59"/>
      <c r="AS76" s="59"/>
      <c r="AT76" s="59"/>
      <c r="AU76" s="59"/>
      <c r="AV76" s="59"/>
      <c r="AW76" s="59"/>
      <c r="AX76" s="59"/>
      <c r="AY76" s="59"/>
      <c r="AZ76" s="59"/>
      <c r="BA76" s="59"/>
    </row>
    <row r="77" spans="1:53" x14ac:dyDescent="0.3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M77" s="59"/>
      <c r="AN77" s="59"/>
      <c r="AO77" s="59"/>
      <c r="AP77" s="59"/>
      <c r="AQ77" s="59"/>
      <c r="AR77" s="59"/>
      <c r="AS77" s="59"/>
      <c r="AT77" s="59"/>
      <c r="AU77" s="59"/>
      <c r="AV77" s="59"/>
      <c r="AW77" s="59"/>
      <c r="AX77" s="59"/>
      <c r="AY77" s="59"/>
      <c r="AZ77" s="59"/>
      <c r="BA77" s="59"/>
    </row>
    <row r="78" spans="1:53" x14ac:dyDescent="0.3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M78" s="59"/>
      <c r="AN78" s="59"/>
      <c r="AO78" s="59"/>
      <c r="AP78" s="59"/>
      <c r="AQ78" s="59"/>
      <c r="AR78" s="59"/>
      <c r="AS78" s="59"/>
      <c r="AT78" s="59"/>
      <c r="AU78" s="59"/>
      <c r="AV78" s="59"/>
      <c r="AW78" s="59"/>
      <c r="AX78" s="59"/>
      <c r="AY78" s="59"/>
      <c r="AZ78" s="59"/>
      <c r="BA78" s="59"/>
    </row>
    <row r="79" spans="1:53" x14ac:dyDescent="0.3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M79" s="59"/>
      <c r="AN79" s="59"/>
      <c r="AO79" s="59"/>
      <c r="AP79" s="59"/>
      <c r="AQ79" s="59"/>
      <c r="AR79" s="59"/>
      <c r="AS79" s="59"/>
      <c r="AT79" s="59"/>
      <c r="AU79" s="59"/>
      <c r="AV79" s="59"/>
      <c r="AW79" s="59"/>
      <c r="AX79" s="59"/>
      <c r="AY79" s="59"/>
      <c r="AZ79" s="59"/>
      <c r="BA79" s="59"/>
    </row>
    <row r="80" spans="1:53" x14ac:dyDescent="0.3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M80" s="59"/>
      <c r="AN80" s="59"/>
      <c r="AO80" s="59"/>
      <c r="AP80" s="59"/>
      <c r="AQ80" s="59"/>
      <c r="AR80" s="59"/>
      <c r="AS80" s="59"/>
      <c r="AT80" s="59"/>
      <c r="AU80" s="59"/>
      <c r="AV80" s="59"/>
      <c r="AW80" s="59"/>
      <c r="AX80" s="59"/>
      <c r="AY80" s="59"/>
      <c r="AZ80" s="59"/>
      <c r="BA80" s="59"/>
    </row>
    <row r="81" spans="1:53" x14ac:dyDescent="0.3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M81" s="59"/>
      <c r="AN81" s="59"/>
      <c r="AO81" s="59"/>
      <c r="AP81" s="59"/>
      <c r="AQ81" s="59"/>
      <c r="AR81" s="59"/>
      <c r="AS81" s="59"/>
      <c r="AT81" s="59"/>
      <c r="AU81" s="59"/>
      <c r="AV81" s="59"/>
      <c r="AW81" s="59"/>
      <c r="AX81" s="59"/>
      <c r="AY81" s="59"/>
      <c r="AZ81" s="59"/>
      <c r="BA81" s="59"/>
    </row>
    <row r="82" spans="1:53" x14ac:dyDescent="0.3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M82" s="59"/>
      <c r="AN82" s="59"/>
      <c r="AO82" s="59"/>
      <c r="AP82" s="59"/>
      <c r="AQ82" s="59"/>
      <c r="AR82" s="59"/>
      <c r="AS82" s="59"/>
      <c r="AT82" s="59"/>
      <c r="AU82" s="59"/>
      <c r="AV82" s="59"/>
      <c r="AW82" s="59"/>
      <c r="AX82" s="59"/>
      <c r="AY82" s="59"/>
      <c r="AZ82" s="59"/>
      <c r="BA82" s="59"/>
    </row>
    <row r="83" spans="1:53" x14ac:dyDescent="0.3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M83" s="59"/>
      <c r="AN83" s="59"/>
      <c r="AO83" s="59"/>
      <c r="AP83" s="59"/>
      <c r="AQ83" s="59"/>
      <c r="AR83" s="59"/>
      <c r="AS83" s="59"/>
      <c r="AT83" s="59"/>
      <c r="AU83" s="59"/>
      <c r="AV83" s="59"/>
      <c r="AW83" s="59"/>
      <c r="AX83" s="59"/>
      <c r="AY83" s="59"/>
      <c r="AZ83" s="59"/>
      <c r="BA83" s="59"/>
    </row>
    <row r="84" spans="1:53" x14ac:dyDescent="0.3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M84" s="59"/>
      <c r="AN84" s="59"/>
      <c r="AO84" s="59"/>
      <c r="AP84" s="59"/>
      <c r="AQ84" s="59"/>
      <c r="AR84" s="59"/>
      <c r="AS84" s="59"/>
      <c r="AT84" s="59"/>
      <c r="AU84" s="59"/>
      <c r="AV84" s="59"/>
      <c r="AW84" s="59"/>
      <c r="AX84" s="59"/>
      <c r="AY84" s="59"/>
      <c r="AZ84" s="59"/>
      <c r="BA84" s="59"/>
    </row>
    <row r="85" spans="1:53" x14ac:dyDescent="0.3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M85" s="59"/>
      <c r="AN85" s="59"/>
      <c r="AO85" s="59"/>
      <c r="AP85" s="59"/>
      <c r="AQ85" s="59"/>
      <c r="AR85" s="59"/>
      <c r="AS85" s="59"/>
      <c r="AT85" s="59"/>
      <c r="AU85" s="59"/>
      <c r="AV85" s="59"/>
      <c r="AW85" s="59"/>
      <c r="AX85" s="59"/>
      <c r="AY85" s="59"/>
      <c r="AZ85" s="59"/>
      <c r="BA85" s="59"/>
    </row>
    <row r="86" spans="1:53" x14ac:dyDescent="0.3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M86" s="59"/>
      <c r="AN86" s="59"/>
      <c r="AO86" s="59"/>
      <c r="AP86" s="59"/>
      <c r="AQ86" s="59"/>
      <c r="AR86" s="59"/>
      <c r="AS86" s="59"/>
      <c r="AT86" s="59"/>
      <c r="AU86" s="59"/>
      <c r="AV86" s="59"/>
      <c r="AW86" s="59"/>
      <c r="AX86" s="59"/>
      <c r="AY86" s="59"/>
      <c r="AZ86" s="59"/>
      <c r="BA86" s="59"/>
    </row>
    <row r="87" spans="1:53" x14ac:dyDescent="0.3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M87" s="59"/>
      <c r="AN87" s="59"/>
      <c r="AO87" s="59"/>
      <c r="AP87" s="59"/>
      <c r="AQ87" s="59"/>
      <c r="AR87" s="59"/>
      <c r="AS87" s="59"/>
      <c r="AT87" s="59"/>
      <c r="AU87" s="59"/>
      <c r="AV87" s="59"/>
      <c r="AW87" s="59"/>
      <c r="AX87" s="59"/>
      <c r="AY87" s="59"/>
      <c r="AZ87" s="59"/>
      <c r="BA87" s="59"/>
    </row>
    <row r="88" spans="1:53" x14ac:dyDescent="0.3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M88" s="59"/>
      <c r="AN88" s="59"/>
      <c r="AO88" s="59"/>
      <c r="AP88" s="59"/>
      <c r="AQ88" s="59"/>
      <c r="AR88" s="59"/>
      <c r="AS88" s="59"/>
      <c r="AT88" s="59"/>
      <c r="AU88" s="59"/>
      <c r="AV88" s="59"/>
      <c r="AW88" s="59"/>
      <c r="AX88" s="59"/>
      <c r="AY88" s="59"/>
      <c r="AZ88" s="59"/>
      <c r="BA88" s="59"/>
    </row>
    <row r="89" spans="1:53" x14ac:dyDescent="0.3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M89" s="59"/>
      <c r="AN89" s="59"/>
      <c r="AO89" s="59"/>
      <c r="AP89" s="59"/>
      <c r="AQ89" s="59"/>
      <c r="AR89" s="59"/>
      <c r="AS89" s="59"/>
      <c r="AT89" s="59"/>
      <c r="AU89" s="59"/>
      <c r="AV89" s="59"/>
      <c r="AW89" s="59"/>
      <c r="AX89" s="59"/>
      <c r="AY89" s="59"/>
      <c r="AZ89" s="59"/>
      <c r="BA89" s="59"/>
    </row>
    <row r="90" spans="1:53" x14ac:dyDescent="0.3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M90" s="59"/>
      <c r="AN90" s="59"/>
      <c r="AO90" s="59"/>
      <c r="AP90" s="59"/>
      <c r="AQ90" s="59"/>
      <c r="AR90" s="59"/>
      <c r="AS90" s="59"/>
      <c r="AT90" s="59"/>
      <c r="AU90" s="59"/>
      <c r="AV90" s="59"/>
      <c r="AW90" s="59"/>
      <c r="AX90" s="59"/>
      <c r="AY90" s="59"/>
      <c r="AZ90" s="59"/>
      <c r="BA90" s="59"/>
    </row>
    <row r="91" spans="1:53" x14ac:dyDescent="0.3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M91" s="59"/>
      <c r="AN91" s="59"/>
      <c r="AO91" s="59"/>
      <c r="AP91" s="59"/>
      <c r="AQ91" s="59"/>
      <c r="AR91" s="59"/>
      <c r="AS91" s="59"/>
      <c r="AT91" s="59"/>
      <c r="AU91" s="59"/>
      <c r="AV91" s="59"/>
      <c r="AW91" s="59"/>
      <c r="AX91" s="59"/>
      <c r="AY91" s="59"/>
      <c r="AZ91" s="59"/>
      <c r="BA91" s="59"/>
    </row>
    <row r="92" spans="1:53" x14ac:dyDescent="0.3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M92" s="59"/>
      <c r="AN92" s="59"/>
      <c r="AO92" s="59"/>
      <c r="AP92" s="59"/>
      <c r="AQ92" s="59"/>
      <c r="AR92" s="59"/>
      <c r="AS92" s="59"/>
      <c r="AT92" s="59"/>
      <c r="AU92" s="59"/>
      <c r="AV92" s="59"/>
      <c r="AW92" s="59"/>
      <c r="AX92" s="59"/>
      <c r="AY92" s="59"/>
      <c r="AZ92" s="59"/>
      <c r="BA92" s="59"/>
    </row>
    <row r="93" spans="1:53" x14ac:dyDescent="0.3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M93" s="59"/>
      <c r="AN93" s="59"/>
      <c r="AO93" s="59"/>
      <c r="AP93" s="59"/>
      <c r="AQ93" s="59"/>
      <c r="AR93" s="59"/>
      <c r="AS93" s="59"/>
      <c r="AT93" s="59"/>
      <c r="AU93" s="59"/>
      <c r="AV93" s="59"/>
      <c r="AW93" s="59"/>
      <c r="AX93" s="59"/>
      <c r="AY93" s="59"/>
      <c r="AZ93" s="59"/>
      <c r="BA93" s="59"/>
    </row>
    <row r="94" spans="1:53" x14ac:dyDescent="0.3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M94" s="59"/>
      <c r="AN94" s="59"/>
      <c r="AO94" s="59"/>
      <c r="AP94" s="59"/>
      <c r="AQ94" s="59"/>
      <c r="AR94" s="59"/>
      <c r="AS94" s="59"/>
      <c r="AT94" s="59"/>
      <c r="AU94" s="59"/>
      <c r="AV94" s="59"/>
      <c r="AW94" s="59"/>
      <c r="AX94" s="59"/>
      <c r="AY94" s="59"/>
      <c r="AZ94" s="59"/>
      <c r="BA94" s="59"/>
    </row>
    <row r="95" spans="1:53" x14ac:dyDescent="0.3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M95" s="59"/>
      <c r="AN95" s="59"/>
      <c r="AO95" s="59"/>
      <c r="AP95" s="59"/>
      <c r="AQ95" s="59"/>
      <c r="AR95" s="59"/>
      <c r="AS95" s="59"/>
      <c r="AT95" s="59"/>
      <c r="AU95" s="59"/>
      <c r="AV95" s="59"/>
      <c r="AW95" s="59"/>
      <c r="AX95" s="59"/>
      <c r="AY95" s="59"/>
      <c r="AZ95" s="59"/>
      <c r="BA95" s="59"/>
    </row>
    <row r="96" spans="1:53" x14ac:dyDescent="0.3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M96" s="59"/>
      <c r="AN96" s="59"/>
      <c r="AO96" s="59"/>
      <c r="AP96" s="59"/>
      <c r="AQ96" s="59"/>
      <c r="AR96" s="59"/>
      <c r="AS96" s="59"/>
      <c r="AT96" s="59"/>
      <c r="AU96" s="59"/>
      <c r="AV96" s="59"/>
      <c r="AW96" s="59"/>
      <c r="AX96" s="59"/>
      <c r="AY96" s="59"/>
      <c r="AZ96" s="59"/>
      <c r="BA96" s="59"/>
    </row>
    <row r="97" spans="1:53" x14ac:dyDescent="0.3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M97" s="59"/>
      <c r="AN97" s="59"/>
      <c r="AO97" s="59"/>
      <c r="AP97" s="59"/>
      <c r="AQ97" s="59"/>
      <c r="AR97" s="59"/>
      <c r="AS97" s="59"/>
      <c r="AT97" s="59"/>
      <c r="AU97" s="59"/>
      <c r="AV97" s="59"/>
      <c r="AW97" s="59"/>
      <c r="AX97" s="59"/>
      <c r="AY97" s="59"/>
      <c r="AZ97" s="59"/>
      <c r="BA97" s="59"/>
    </row>
    <row r="98" spans="1:53" x14ac:dyDescent="0.3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M98" s="59"/>
      <c r="AN98" s="59"/>
      <c r="AO98" s="59"/>
      <c r="AP98" s="59"/>
      <c r="AQ98" s="59"/>
      <c r="AR98" s="59"/>
      <c r="AS98" s="59"/>
      <c r="AT98" s="59"/>
      <c r="AU98" s="59"/>
      <c r="AV98" s="59"/>
      <c r="AW98" s="59"/>
      <c r="AX98" s="59"/>
      <c r="AY98" s="59"/>
      <c r="AZ98" s="59"/>
      <c r="BA98" s="59"/>
    </row>
    <row r="99" spans="1:53" x14ac:dyDescent="0.3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M99" s="59"/>
      <c r="AN99" s="59"/>
      <c r="AO99" s="59"/>
      <c r="AP99" s="59"/>
      <c r="AQ99" s="59"/>
      <c r="AR99" s="59"/>
      <c r="AS99" s="59"/>
      <c r="AT99" s="59"/>
      <c r="AU99" s="59"/>
      <c r="AV99" s="59"/>
      <c r="AW99" s="59"/>
      <c r="AX99" s="59"/>
      <c r="AY99" s="59"/>
      <c r="AZ99" s="59"/>
      <c r="BA99" s="59"/>
    </row>
    <row r="100" spans="1:53" x14ac:dyDescent="0.3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M100" s="59"/>
      <c r="AN100" s="59"/>
      <c r="AO100" s="59"/>
      <c r="AP100" s="59"/>
      <c r="AQ100" s="59"/>
      <c r="AR100" s="59"/>
      <c r="AS100" s="59"/>
      <c r="AT100" s="59"/>
      <c r="AU100" s="59"/>
      <c r="AV100" s="59"/>
      <c r="AW100" s="59"/>
      <c r="AX100" s="59"/>
      <c r="AY100" s="59"/>
      <c r="AZ100" s="59"/>
      <c r="BA100" s="59"/>
    </row>
    <row r="101" spans="1:53" x14ac:dyDescent="0.3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M101" s="59"/>
      <c r="AN101" s="59"/>
      <c r="AO101" s="59"/>
      <c r="AP101" s="59"/>
      <c r="AQ101" s="59"/>
      <c r="AR101" s="59"/>
      <c r="AS101" s="59"/>
      <c r="AT101" s="59"/>
      <c r="AU101" s="59"/>
      <c r="AV101" s="59"/>
      <c r="AW101" s="59"/>
      <c r="AX101" s="59"/>
      <c r="AY101" s="59"/>
      <c r="AZ101" s="59"/>
      <c r="BA101" s="59"/>
    </row>
    <row r="102" spans="1:53" x14ac:dyDescent="0.3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M102" s="59"/>
      <c r="AN102" s="59"/>
      <c r="AO102" s="59"/>
      <c r="AP102" s="59"/>
      <c r="AQ102" s="59"/>
      <c r="AR102" s="59"/>
      <c r="AS102" s="59"/>
      <c r="AT102" s="59"/>
      <c r="AU102" s="59"/>
      <c r="AV102" s="59"/>
      <c r="AW102" s="59"/>
      <c r="AX102" s="59"/>
      <c r="AY102" s="59"/>
      <c r="AZ102" s="59"/>
      <c r="BA102" s="59"/>
    </row>
    <row r="103" spans="1:53" x14ac:dyDescent="0.3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M103" s="59"/>
      <c r="AN103" s="59"/>
      <c r="AO103" s="59"/>
      <c r="AP103" s="59"/>
      <c r="AQ103" s="59"/>
      <c r="AR103" s="59"/>
      <c r="AS103" s="59"/>
      <c r="AT103" s="59"/>
      <c r="AU103" s="59"/>
      <c r="AV103" s="59"/>
      <c r="AW103" s="59"/>
      <c r="AX103" s="59"/>
      <c r="AY103" s="59"/>
      <c r="AZ103" s="59"/>
      <c r="BA103" s="59"/>
    </row>
    <row r="104" spans="1:53" x14ac:dyDescent="0.3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M104" s="59"/>
      <c r="AN104" s="59"/>
      <c r="AO104" s="59"/>
      <c r="AP104" s="59"/>
      <c r="AQ104" s="59"/>
      <c r="AR104" s="59"/>
      <c r="AS104" s="59"/>
      <c r="AT104" s="59"/>
      <c r="AU104" s="59"/>
      <c r="AV104" s="59"/>
      <c r="AW104" s="59"/>
      <c r="AX104" s="59"/>
      <c r="AY104" s="59"/>
      <c r="AZ104" s="59"/>
      <c r="BA104" s="59"/>
    </row>
    <row r="105" spans="1:53" x14ac:dyDescent="0.3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M105" s="59"/>
      <c r="AN105" s="59"/>
      <c r="AO105" s="59"/>
      <c r="AP105" s="59"/>
      <c r="AQ105" s="59"/>
      <c r="AR105" s="59"/>
      <c r="AS105" s="59"/>
      <c r="AT105" s="59"/>
      <c r="AU105" s="59"/>
      <c r="AV105" s="59"/>
      <c r="AW105" s="59"/>
      <c r="AX105" s="59"/>
      <c r="AY105" s="59"/>
      <c r="AZ105" s="59"/>
      <c r="BA105" s="59"/>
    </row>
    <row r="106" spans="1:53" x14ac:dyDescent="0.3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M106" s="59"/>
      <c r="AN106" s="59"/>
      <c r="AO106" s="59"/>
      <c r="AP106" s="59"/>
      <c r="AQ106" s="59"/>
      <c r="AR106" s="59"/>
      <c r="AS106" s="59"/>
      <c r="AT106" s="59"/>
      <c r="AU106" s="59"/>
      <c r="AV106" s="59"/>
      <c r="AW106" s="59"/>
      <c r="AX106" s="59"/>
      <c r="AY106" s="59"/>
      <c r="AZ106" s="59"/>
      <c r="BA106" s="59"/>
    </row>
    <row r="107" spans="1:53" x14ac:dyDescent="0.3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M107" s="59"/>
      <c r="AN107" s="59"/>
      <c r="AO107" s="59"/>
      <c r="AP107" s="59"/>
      <c r="AQ107" s="59"/>
      <c r="AR107" s="59"/>
      <c r="AS107" s="59"/>
      <c r="AT107" s="59"/>
      <c r="AU107" s="59"/>
      <c r="AV107" s="59"/>
      <c r="AW107" s="59"/>
      <c r="AX107" s="59"/>
      <c r="AY107" s="59"/>
      <c r="AZ107" s="59"/>
      <c r="BA107" s="59"/>
    </row>
    <row r="108" spans="1:53" x14ac:dyDescent="0.3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M108" s="59"/>
      <c r="AN108" s="59"/>
      <c r="AO108" s="59"/>
      <c r="AP108" s="59"/>
      <c r="AQ108" s="59"/>
      <c r="AR108" s="59"/>
      <c r="AS108" s="59"/>
      <c r="AT108" s="59"/>
      <c r="AU108" s="59"/>
      <c r="AV108" s="59"/>
      <c r="AW108" s="59"/>
      <c r="AX108" s="59"/>
      <c r="AY108" s="59"/>
      <c r="AZ108" s="59"/>
      <c r="BA108" s="59"/>
    </row>
    <row r="109" spans="1:53" x14ac:dyDescent="0.3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M109" s="59"/>
      <c r="AN109" s="59"/>
      <c r="AO109" s="59"/>
      <c r="AP109" s="59"/>
      <c r="AQ109" s="59"/>
      <c r="AR109" s="59"/>
      <c r="AS109" s="59"/>
      <c r="AT109" s="59"/>
      <c r="AU109" s="59"/>
      <c r="AV109" s="59"/>
      <c r="AW109" s="59"/>
      <c r="AX109" s="59"/>
      <c r="AY109" s="59"/>
      <c r="AZ109" s="59"/>
      <c r="BA109" s="59"/>
    </row>
    <row r="110" spans="1:53" x14ac:dyDescent="0.3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M110" s="59"/>
      <c r="AN110" s="59"/>
      <c r="AO110" s="59"/>
      <c r="AP110" s="59"/>
      <c r="AQ110" s="59"/>
      <c r="AR110" s="59"/>
      <c r="AS110" s="59"/>
      <c r="AT110" s="59"/>
      <c r="AU110" s="59"/>
      <c r="AV110" s="59"/>
      <c r="AW110" s="59"/>
      <c r="AX110" s="59"/>
      <c r="AY110" s="59"/>
      <c r="AZ110" s="59"/>
      <c r="BA110" s="59"/>
    </row>
    <row r="111" spans="1:53" x14ac:dyDescent="0.3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M111" s="59"/>
      <c r="AN111" s="59"/>
      <c r="AO111" s="59"/>
      <c r="AP111" s="59"/>
      <c r="AQ111" s="59"/>
      <c r="AR111" s="59"/>
      <c r="AS111" s="59"/>
      <c r="AT111" s="59"/>
      <c r="AU111" s="59"/>
      <c r="AV111" s="59"/>
      <c r="AW111" s="59"/>
      <c r="AX111" s="59"/>
      <c r="AY111" s="59"/>
      <c r="AZ111" s="59"/>
      <c r="BA111" s="59"/>
    </row>
    <row r="112" spans="1:53" x14ac:dyDescent="0.3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M112" s="59"/>
      <c r="AN112" s="59"/>
      <c r="AO112" s="59"/>
      <c r="AP112" s="59"/>
      <c r="AQ112" s="59"/>
      <c r="AR112" s="59"/>
      <c r="AS112" s="59"/>
      <c r="AT112" s="59"/>
      <c r="AU112" s="59"/>
      <c r="AV112" s="59"/>
      <c r="AW112" s="59"/>
      <c r="AX112" s="59"/>
      <c r="AY112" s="59"/>
      <c r="AZ112" s="59"/>
      <c r="BA112" s="59"/>
    </row>
    <row r="113" spans="1:53" x14ac:dyDescent="0.3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  <c r="AM113" s="59"/>
      <c r="AN113" s="59"/>
      <c r="AO113" s="59"/>
      <c r="AP113" s="59"/>
      <c r="AQ113" s="59"/>
      <c r="AR113" s="59"/>
      <c r="AS113" s="59"/>
      <c r="AT113" s="59"/>
      <c r="AU113" s="59"/>
      <c r="AV113" s="59"/>
      <c r="AW113" s="59"/>
      <c r="AX113" s="59"/>
      <c r="AY113" s="59"/>
      <c r="AZ113" s="59"/>
      <c r="BA113" s="59"/>
    </row>
    <row r="114" spans="1:53" x14ac:dyDescent="0.3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  <c r="AM114" s="59"/>
      <c r="AN114" s="59"/>
      <c r="AO114" s="59"/>
      <c r="AP114" s="59"/>
      <c r="AQ114" s="59"/>
      <c r="AR114" s="59"/>
      <c r="AS114" s="59"/>
      <c r="AT114" s="59"/>
      <c r="AU114" s="59"/>
      <c r="AV114" s="59"/>
      <c r="AW114" s="59"/>
      <c r="AX114" s="59"/>
      <c r="AY114" s="59"/>
      <c r="AZ114" s="59"/>
      <c r="BA114" s="59"/>
    </row>
    <row r="115" spans="1:53" x14ac:dyDescent="0.3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  <c r="AM115" s="59"/>
      <c r="AN115" s="59"/>
      <c r="AO115" s="59"/>
      <c r="AP115" s="59"/>
      <c r="AQ115" s="59"/>
      <c r="AR115" s="59"/>
      <c r="AS115" s="59"/>
      <c r="AT115" s="59"/>
      <c r="AU115" s="59"/>
      <c r="AV115" s="59"/>
      <c r="AW115" s="59"/>
      <c r="AX115" s="59"/>
      <c r="AY115" s="59"/>
      <c r="AZ115" s="59"/>
      <c r="BA115" s="59"/>
    </row>
    <row r="116" spans="1:53" x14ac:dyDescent="0.3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  <c r="AM116" s="59"/>
      <c r="AN116" s="59"/>
      <c r="AO116" s="59"/>
      <c r="AP116" s="59"/>
      <c r="AQ116" s="59"/>
      <c r="AR116" s="59"/>
      <c r="AS116" s="59"/>
      <c r="AT116" s="59"/>
      <c r="AU116" s="59"/>
      <c r="AV116" s="59"/>
      <c r="AW116" s="59"/>
      <c r="AX116" s="59"/>
      <c r="AY116" s="59"/>
      <c r="AZ116" s="59"/>
      <c r="BA116" s="59"/>
    </row>
    <row r="117" spans="1:53" x14ac:dyDescent="0.3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  <c r="AM117" s="59"/>
      <c r="AN117" s="59"/>
      <c r="AO117" s="59"/>
      <c r="AP117" s="59"/>
      <c r="AQ117" s="59"/>
      <c r="AR117" s="59"/>
      <c r="AS117" s="59"/>
      <c r="AT117" s="59"/>
      <c r="AU117" s="59"/>
      <c r="AV117" s="59"/>
      <c r="AW117" s="59"/>
      <c r="AX117" s="59"/>
      <c r="AY117" s="59"/>
      <c r="AZ117" s="59"/>
      <c r="BA117" s="59"/>
    </row>
    <row r="118" spans="1:53" x14ac:dyDescent="0.3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  <c r="AG118"/>
      <c r="AM118" s="59"/>
      <c r="AN118" s="59"/>
      <c r="AO118" s="59"/>
      <c r="AP118" s="59"/>
      <c r="AQ118" s="59"/>
      <c r="AR118" s="59"/>
      <c r="AS118" s="59"/>
      <c r="AT118" s="59"/>
      <c r="AU118" s="59"/>
      <c r="AV118" s="59"/>
      <c r="AW118" s="59"/>
      <c r="AX118" s="59"/>
      <c r="AY118" s="59"/>
      <c r="AZ118" s="59"/>
      <c r="BA118" s="59"/>
    </row>
    <row r="119" spans="1:53" x14ac:dyDescent="0.3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  <c r="AM119" s="59"/>
      <c r="AN119" s="59"/>
      <c r="AO119" s="59"/>
      <c r="AP119" s="59"/>
      <c r="AQ119" s="59"/>
      <c r="AR119" s="59"/>
      <c r="AS119" s="59"/>
      <c r="AT119" s="59"/>
      <c r="AU119" s="59"/>
      <c r="AV119" s="59"/>
      <c r="AW119" s="59"/>
      <c r="AX119" s="59"/>
      <c r="AY119" s="59"/>
      <c r="AZ119" s="59"/>
      <c r="BA119" s="59"/>
    </row>
    <row r="120" spans="1:53" x14ac:dyDescent="0.3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  <c r="AM120" s="59"/>
      <c r="AN120" s="59"/>
      <c r="AO120" s="59"/>
      <c r="AP120" s="59"/>
      <c r="AQ120" s="59"/>
      <c r="AR120" s="59"/>
      <c r="AS120" s="59"/>
      <c r="AT120" s="59"/>
      <c r="AU120" s="59"/>
      <c r="AV120" s="59"/>
      <c r="AW120" s="59"/>
      <c r="AX120" s="59"/>
      <c r="AY120" s="59"/>
      <c r="AZ120" s="59"/>
      <c r="BA120" s="59"/>
    </row>
    <row r="121" spans="1:53" x14ac:dyDescent="0.3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  <c r="AG121"/>
      <c r="AM121" s="59"/>
      <c r="AN121" s="59"/>
      <c r="AO121" s="59"/>
      <c r="AP121" s="59"/>
      <c r="AQ121" s="59"/>
      <c r="AR121" s="59"/>
      <c r="AS121" s="59"/>
      <c r="AT121" s="59"/>
      <c r="AU121" s="59"/>
      <c r="AV121" s="59"/>
      <c r="AW121" s="59"/>
      <c r="AX121" s="59"/>
      <c r="AY121" s="59"/>
      <c r="AZ121" s="59"/>
      <c r="BA121" s="59"/>
    </row>
    <row r="122" spans="1:53" x14ac:dyDescent="0.3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M122" s="59"/>
      <c r="AN122" s="59"/>
      <c r="AO122" s="59"/>
      <c r="AP122" s="59"/>
      <c r="AQ122" s="59"/>
      <c r="AR122" s="59"/>
      <c r="AS122" s="59"/>
      <c r="AT122" s="59"/>
      <c r="AU122" s="59"/>
      <c r="AV122" s="59"/>
      <c r="AW122" s="59"/>
      <c r="AX122" s="59"/>
      <c r="AY122" s="59"/>
      <c r="AZ122" s="59"/>
      <c r="BA122" s="59"/>
    </row>
    <row r="123" spans="1:53" x14ac:dyDescent="0.3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  <c r="AM123" s="59"/>
      <c r="AN123" s="59"/>
      <c r="AO123" s="59"/>
      <c r="AP123" s="59"/>
      <c r="AQ123" s="59"/>
      <c r="AR123" s="59"/>
      <c r="AS123" s="59"/>
      <c r="AT123" s="59"/>
      <c r="AU123" s="59"/>
      <c r="AV123" s="59"/>
      <c r="AW123" s="59"/>
      <c r="AX123" s="59"/>
      <c r="AY123" s="59"/>
      <c r="AZ123" s="59"/>
      <c r="BA123" s="59"/>
    </row>
    <row r="124" spans="1:53" x14ac:dyDescent="0.3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M124" s="59"/>
      <c r="AN124" s="59"/>
      <c r="AO124" s="59"/>
      <c r="AP124" s="59"/>
      <c r="AQ124" s="59"/>
      <c r="AR124" s="59"/>
      <c r="AS124" s="59"/>
      <c r="AT124" s="59"/>
      <c r="AU124" s="59"/>
      <c r="AV124" s="59"/>
      <c r="AW124" s="59"/>
      <c r="AX124" s="59"/>
      <c r="AY124" s="59"/>
      <c r="AZ124" s="59"/>
      <c r="BA124" s="59"/>
    </row>
    <row r="125" spans="1:53" x14ac:dyDescent="0.3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M125" s="59"/>
      <c r="AN125" s="59"/>
      <c r="AO125" s="59"/>
      <c r="AP125" s="59"/>
      <c r="AQ125" s="59"/>
      <c r="AR125" s="59"/>
      <c r="AS125" s="59"/>
      <c r="AT125" s="59"/>
      <c r="AU125" s="59"/>
      <c r="AV125" s="59"/>
      <c r="AW125" s="59"/>
      <c r="AX125" s="59"/>
      <c r="AY125" s="59"/>
      <c r="AZ125" s="59"/>
      <c r="BA125" s="59"/>
    </row>
    <row r="126" spans="1:53" x14ac:dyDescent="0.3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  <c r="AM126" s="59"/>
      <c r="AN126" s="59"/>
      <c r="AO126" s="59"/>
      <c r="AP126" s="59"/>
      <c r="AQ126" s="59"/>
      <c r="AR126" s="59"/>
      <c r="AS126" s="59"/>
      <c r="AT126" s="59"/>
      <c r="AU126" s="59"/>
      <c r="AV126" s="59"/>
      <c r="AW126" s="59"/>
      <c r="AX126" s="59"/>
      <c r="AY126" s="59"/>
      <c r="AZ126" s="59"/>
      <c r="BA126" s="59"/>
    </row>
    <row r="127" spans="1:53" x14ac:dyDescent="0.3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M127" s="59"/>
      <c r="AN127" s="59"/>
      <c r="AO127" s="59"/>
      <c r="AP127" s="59"/>
      <c r="AQ127" s="59"/>
      <c r="AR127" s="59"/>
      <c r="AS127" s="59"/>
      <c r="AT127" s="59"/>
      <c r="AU127" s="59"/>
      <c r="AV127" s="59"/>
      <c r="AW127" s="59"/>
      <c r="AX127" s="59"/>
      <c r="AY127" s="59"/>
      <c r="AZ127" s="59"/>
      <c r="BA127" s="59"/>
    </row>
    <row r="128" spans="1:53" x14ac:dyDescent="0.3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M128" s="59"/>
      <c r="AN128" s="59"/>
      <c r="AO128" s="59"/>
      <c r="AP128" s="59"/>
      <c r="AQ128" s="59"/>
      <c r="AR128" s="59"/>
      <c r="AS128" s="59"/>
      <c r="AT128" s="59"/>
      <c r="AU128" s="59"/>
      <c r="AV128" s="59"/>
      <c r="AW128" s="59"/>
      <c r="AX128" s="59"/>
      <c r="AY128" s="59"/>
      <c r="AZ128" s="59"/>
      <c r="BA128" s="59"/>
    </row>
    <row r="129" spans="1:53" x14ac:dyDescent="0.3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M129" s="59"/>
      <c r="AN129" s="59"/>
      <c r="AO129" s="59"/>
      <c r="AP129" s="59"/>
      <c r="AQ129" s="59"/>
      <c r="AR129" s="59"/>
      <c r="AS129" s="59"/>
      <c r="AT129" s="59"/>
      <c r="AU129" s="59"/>
      <c r="AV129" s="59"/>
      <c r="AW129" s="59"/>
      <c r="AX129" s="59"/>
      <c r="AY129" s="59"/>
      <c r="AZ129" s="59"/>
      <c r="BA129" s="59"/>
    </row>
    <row r="130" spans="1:53" x14ac:dyDescent="0.3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M130" s="59"/>
      <c r="AN130" s="59"/>
      <c r="AO130" s="59"/>
      <c r="AP130" s="59"/>
      <c r="AQ130" s="59"/>
      <c r="AR130" s="59"/>
      <c r="AS130" s="59"/>
      <c r="AT130" s="59"/>
      <c r="AU130" s="59"/>
      <c r="AV130" s="59"/>
      <c r="AW130" s="59"/>
      <c r="AX130" s="59"/>
      <c r="AY130" s="59"/>
      <c r="AZ130" s="59"/>
      <c r="BA130" s="59"/>
    </row>
    <row r="131" spans="1:53" x14ac:dyDescent="0.3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M131" s="59"/>
      <c r="AN131" s="59"/>
      <c r="AO131" s="59"/>
      <c r="AP131" s="59"/>
      <c r="AQ131" s="59"/>
      <c r="AR131" s="59"/>
      <c r="AS131" s="59"/>
      <c r="AT131" s="59"/>
      <c r="AU131" s="59"/>
      <c r="AV131" s="59"/>
      <c r="AW131" s="59"/>
      <c r="AX131" s="59"/>
      <c r="AY131" s="59"/>
      <c r="AZ131" s="59"/>
      <c r="BA131" s="59"/>
    </row>
    <row r="132" spans="1:53" x14ac:dyDescent="0.3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M132" s="59"/>
      <c r="AN132" s="59"/>
      <c r="AO132" s="59"/>
      <c r="AP132" s="59"/>
      <c r="AQ132" s="59"/>
      <c r="AR132" s="59"/>
      <c r="AS132" s="59"/>
      <c r="AT132" s="59"/>
      <c r="AU132" s="59"/>
      <c r="AV132" s="59"/>
      <c r="AW132" s="59"/>
      <c r="AX132" s="59"/>
      <c r="AY132" s="59"/>
      <c r="AZ132" s="59"/>
      <c r="BA132" s="59"/>
    </row>
    <row r="133" spans="1:53" x14ac:dyDescent="0.3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M133" s="59"/>
      <c r="AN133" s="59"/>
      <c r="AO133" s="59"/>
      <c r="AP133" s="59"/>
      <c r="AQ133" s="59"/>
      <c r="AR133" s="59"/>
      <c r="AS133" s="59"/>
      <c r="AT133" s="59"/>
      <c r="AU133" s="59"/>
      <c r="AV133" s="59"/>
      <c r="AW133" s="59"/>
      <c r="AX133" s="59"/>
      <c r="AY133" s="59"/>
      <c r="AZ133" s="59"/>
      <c r="BA133" s="59"/>
    </row>
    <row r="134" spans="1:53" x14ac:dyDescent="0.3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  <c r="AM134" s="59"/>
      <c r="AN134" s="59"/>
      <c r="AO134" s="59"/>
      <c r="AP134" s="59"/>
      <c r="AQ134" s="59"/>
      <c r="AR134" s="59"/>
      <c r="AS134" s="59"/>
      <c r="AT134" s="59"/>
      <c r="AU134" s="59"/>
      <c r="AV134" s="59"/>
      <c r="AW134" s="59"/>
      <c r="AX134" s="59"/>
      <c r="AY134" s="59"/>
      <c r="AZ134" s="59"/>
      <c r="BA134" s="59"/>
    </row>
    <row r="135" spans="1:53" x14ac:dyDescent="0.3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  <c r="AM135" s="59"/>
      <c r="AN135" s="59"/>
      <c r="AO135" s="59"/>
      <c r="AP135" s="59"/>
      <c r="AQ135" s="59"/>
      <c r="AR135" s="59"/>
      <c r="AS135" s="59"/>
      <c r="AT135" s="59"/>
      <c r="AU135" s="59"/>
      <c r="AV135" s="59"/>
      <c r="AW135" s="59"/>
      <c r="AX135" s="59"/>
      <c r="AY135" s="59"/>
      <c r="AZ135" s="59"/>
      <c r="BA135" s="59"/>
    </row>
    <row r="136" spans="1:53" x14ac:dyDescent="0.3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  <c r="AM136" s="59"/>
      <c r="AN136" s="59"/>
      <c r="AO136" s="59"/>
      <c r="AP136" s="59"/>
      <c r="AQ136" s="59"/>
      <c r="AR136" s="59"/>
      <c r="AS136" s="59"/>
      <c r="AT136" s="59"/>
      <c r="AU136" s="59"/>
      <c r="AV136" s="59"/>
      <c r="AW136" s="59"/>
      <c r="AX136" s="59"/>
      <c r="AY136" s="59"/>
      <c r="AZ136" s="59"/>
      <c r="BA136" s="59"/>
    </row>
    <row r="137" spans="1:53" x14ac:dyDescent="0.3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  <c r="AG137"/>
      <c r="AM137" s="59"/>
      <c r="AN137" s="59"/>
      <c r="AO137" s="59"/>
      <c r="AP137" s="59"/>
      <c r="AQ137" s="59"/>
      <c r="AR137" s="59"/>
      <c r="AS137" s="59"/>
      <c r="AT137" s="59"/>
      <c r="AU137" s="59"/>
      <c r="AV137" s="59"/>
      <c r="AW137" s="59"/>
      <c r="AX137" s="59"/>
      <c r="AY137" s="59"/>
      <c r="AZ137" s="59"/>
      <c r="BA137" s="59"/>
    </row>
    <row r="138" spans="1:53" x14ac:dyDescent="0.3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  <c r="AG138"/>
      <c r="AM138" s="59"/>
      <c r="AN138" s="59"/>
      <c r="AO138" s="59"/>
      <c r="AP138" s="59"/>
      <c r="AQ138" s="59"/>
      <c r="AR138" s="59"/>
      <c r="AS138" s="59"/>
      <c r="AT138" s="59"/>
      <c r="AU138" s="59"/>
      <c r="AV138" s="59"/>
      <c r="AW138" s="59"/>
      <c r="AX138" s="59"/>
      <c r="AY138" s="59"/>
      <c r="AZ138" s="59"/>
      <c r="BA138" s="59"/>
    </row>
    <row r="139" spans="1:53" x14ac:dyDescent="0.3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  <c r="AG139"/>
      <c r="AM139" s="59"/>
      <c r="AN139" s="59"/>
      <c r="AO139" s="59"/>
      <c r="AP139" s="59"/>
      <c r="AQ139" s="59"/>
      <c r="AR139" s="59"/>
      <c r="AS139" s="59"/>
      <c r="AT139" s="59"/>
      <c r="AU139" s="59"/>
      <c r="AV139" s="59"/>
      <c r="AW139" s="59"/>
      <c r="AX139" s="59"/>
      <c r="AY139" s="59"/>
      <c r="AZ139" s="59"/>
      <c r="BA139" s="59"/>
    </row>
    <row r="140" spans="1:53" x14ac:dyDescent="0.3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  <c r="AM140" s="59"/>
      <c r="AN140" s="59"/>
      <c r="AO140" s="59"/>
      <c r="AP140" s="59"/>
      <c r="AQ140" s="59"/>
      <c r="AR140" s="59"/>
      <c r="AS140" s="59"/>
      <c r="AT140" s="59"/>
      <c r="AU140" s="59"/>
      <c r="AV140" s="59"/>
      <c r="AW140" s="59"/>
      <c r="AX140" s="59"/>
      <c r="AY140" s="59"/>
      <c r="AZ140" s="59"/>
      <c r="BA140" s="59"/>
    </row>
    <row r="141" spans="1:53" x14ac:dyDescent="0.3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M141" s="59"/>
      <c r="AN141" s="59"/>
      <c r="AO141" s="59"/>
      <c r="AP141" s="59"/>
      <c r="AQ141" s="59"/>
      <c r="AR141" s="59"/>
      <c r="AS141" s="59"/>
      <c r="AT141" s="59"/>
      <c r="AU141" s="59"/>
      <c r="AV141" s="59"/>
      <c r="AW141" s="59"/>
      <c r="AX141" s="59"/>
      <c r="AY141" s="59"/>
      <c r="AZ141" s="59"/>
      <c r="BA141" s="59"/>
    </row>
    <row r="142" spans="1:53" x14ac:dyDescent="0.3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  <c r="AM142" s="59"/>
      <c r="AN142" s="59"/>
      <c r="AO142" s="59"/>
      <c r="AP142" s="59"/>
      <c r="AQ142" s="59"/>
      <c r="AR142" s="59"/>
      <c r="AS142" s="59"/>
      <c r="AT142" s="59"/>
      <c r="AU142" s="59"/>
      <c r="AV142" s="59"/>
      <c r="AW142" s="59"/>
      <c r="AX142" s="59"/>
      <c r="AY142" s="59"/>
      <c r="AZ142" s="59"/>
      <c r="BA142" s="59"/>
    </row>
    <row r="143" spans="1:53" x14ac:dyDescent="0.3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  <c r="AM143" s="59"/>
      <c r="AN143" s="59"/>
      <c r="AO143" s="59"/>
      <c r="AP143" s="59"/>
      <c r="AQ143" s="59"/>
      <c r="AR143" s="59"/>
      <c r="AS143" s="59"/>
      <c r="AT143" s="59"/>
      <c r="AU143" s="59"/>
      <c r="AV143" s="59"/>
      <c r="AW143" s="59"/>
      <c r="AX143" s="59"/>
      <c r="AY143" s="59"/>
      <c r="AZ143" s="59"/>
      <c r="BA143" s="59"/>
    </row>
    <row r="144" spans="1:53" x14ac:dyDescent="0.3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  <c r="AM144" s="59"/>
      <c r="AN144" s="59"/>
      <c r="AO144" s="59"/>
      <c r="AP144" s="59"/>
      <c r="AQ144" s="59"/>
      <c r="AR144" s="59"/>
      <c r="AS144" s="59"/>
      <c r="AT144" s="59"/>
      <c r="AU144" s="59"/>
      <c r="AV144" s="59"/>
      <c r="AW144" s="59"/>
      <c r="AX144" s="59"/>
      <c r="AY144" s="59"/>
      <c r="AZ144" s="59"/>
      <c r="BA144" s="59"/>
    </row>
    <row r="145" spans="1:53" x14ac:dyDescent="0.3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  <c r="AG145"/>
      <c r="AM145" s="59"/>
      <c r="AN145" s="59"/>
      <c r="AO145" s="59"/>
      <c r="AP145" s="59"/>
      <c r="AQ145" s="59"/>
      <c r="AR145" s="59"/>
      <c r="AS145" s="59"/>
      <c r="AT145" s="59"/>
      <c r="AU145" s="59"/>
      <c r="AV145" s="59"/>
      <c r="AW145" s="59"/>
      <c r="AX145" s="59"/>
      <c r="AY145" s="59"/>
      <c r="AZ145" s="59"/>
      <c r="BA145" s="59"/>
    </row>
    <row r="146" spans="1:53" x14ac:dyDescent="0.3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  <c r="AM146" s="59"/>
      <c r="AN146" s="59"/>
      <c r="AO146" s="59"/>
      <c r="AP146" s="59"/>
      <c r="AQ146" s="59"/>
      <c r="AR146" s="59"/>
      <c r="AS146" s="59"/>
      <c r="AT146" s="59"/>
      <c r="AU146" s="59"/>
      <c r="AV146" s="59"/>
      <c r="AW146" s="59"/>
      <c r="AX146" s="59"/>
      <c r="AY146" s="59"/>
      <c r="AZ146" s="59"/>
      <c r="BA146" s="59"/>
    </row>
    <row r="147" spans="1:53" x14ac:dyDescent="0.3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  <c r="AG147"/>
      <c r="AM147" s="59"/>
      <c r="AN147" s="59"/>
      <c r="AO147" s="59"/>
      <c r="AP147" s="59"/>
      <c r="AQ147" s="59"/>
      <c r="AR147" s="59"/>
      <c r="AS147" s="59"/>
      <c r="AT147" s="59"/>
      <c r="AU147" s="59"/>
      <c r="AV147" s="59"/>
      <c r="AW147" s="59"/>
      <c r="AX147" s="59"/>
      <c r="AY147" s="59"/>
      <c r="AZ147" s="59"/>
      <c r="BA147" s="59"/>
    </row>
    <row r="148" spans="1:53" x14ac:dyDescent="0.3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  <c r="AM148" s="59"/>
      <c r="AN148" s="59"/>
      <c r="AO148" s="59"/>
      <c r="AP148" s="59"/>
      <c r="AQ148" s="59"/>
      <c r="AR148" s="59"/>
      <c r="AS148" s="59"/>
      <c r="AT148" s="59"/>
      <c r="AU148" s="59"/>
      <c r="AV148" s="59"/>
      <c r="AW148" s="59"/>
      <c r="AX148" s="59"/>
      <c r="AY148" s="59"/>
      <c r="AZ148" s="59"/>
      <c r="BA148" s="59"/>
    </row>
    <row r="149" spans="1:53" x14ac:dyDescent="0.3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  <c r="AG149"/>
      <c r="AM149" s="59"/>
      <c r="AN149" s="59"/>
      <c r="AO149" s="59"/>
      <c r="AP149" s="59"/>
      <c r="AQ149" s="59"/>
      <c r="AR149" s="59"/>
      <c r="AS149" s="59"/>
      <c r="AT149" s="59"/>
      <c r="AU149" s="59"/>
      <c r="AV149" s="59"/>
      <c r="AW149" s="59"/>
      <c r="AX149" s="59"/>
      <c r="AY149" s="59"/>
      <c r="AZ149" s="59"/>
      <c r="BA149" s="59"/>
    </row>
    <row r="150" spans="1:53" x14ac:dyDescent="0.3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  <c r="AG150"/>
      <c r="AM150" s="59"/>
      <c r="AN150" s="59"/>
      <c r="AO150" s="59"/>
      <c r="AP150" s="59"/>
      <c r="AQ150" s="59"/>
      <c r="AR150" s="59"/>
      <c r="AS150" s="59"/>
      <c r="AT150" s="59"/>
      <c r="AU150" s="59"/>
      <c r="AV150" s="59"/>
      <c r="AW150" s="59"/>
      <c r="AX150" s="59"/>
      <c r="AY150" s="59"/>
      <c r="AZ150" s="59"/>
      <c r="BA150" s="59"/>
    </row>
    <row r="151" spans="1:53" x14ac:dyDescent="0.3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  <c r="AG151"/>
      <c r="AM151" s="59"/>
      <c r="AN151" s="59"/>
      <c r="AO151" s="59"/>
      <c r="AP151" s="59"/>
      <c r="AQ151" s="59"/>
      <c r="AR151" s="59"/>
      <c r="AS151" s="59"/>
      <c r="AT151" s="59"/>
      <c r="AU151" s="59"/>
      <c r="AV151" s="59"/>
      <c r="AW151" s="59"/>
      <c r="AX151" s="59"/>
      <c r="AY151" s="59"/>
      <c r="AZ151" s="59"/>
      <c r="BA151" s="59"/>
    </row>
    <row r="152" spans="1:53" x14ac:dyDescent="0.3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  <c r="AE152"/>
      <c r="AF152"/>
      <c r="AG152"/>
      <c r="AM152" s="59"/>
      <c r="AN152" s="59"/>
      <c r="AO152" s="59"/>
      <c r="AP152" s="59"/>
      <c r="AQ152" s="59"/>
      <c r="AR152" s="59"/>
      <c r="AS152" s="59"/>
      <c r="AT152" s="59"/>
      <c r="AU152" s="59"/>
      <c r="AV152" s="59"/>
      <c r="AW152" s="59"/>
      <c r="AX152" s="59"/>
      <c r="AY152" s="59"/>
      <c r="AZ152" s="59"/>
      <c r="BA152" s="59"/>
    </row>
    <row r="153" spans="1:53" x14ac:dyDescent="0.3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  <c r="AE153"/>
      <c r="AF153"/>
      <c r="AG153"/>
      <c r="AM153" s="59"/>
      <c r="AN153" s="59"/>
      <c r="AO153" s="59"/>
      <c r="AP153" s="59"/>
      <c r="AQ153" s="59"/>
      <c r="AR153" s="59"/>
      <c r="AS153" s="59"/>
      <c r="AT153" s="59"/>
      <c r="AU153" s="59"/>
      <c r="AV153" s="59"/>
      <c r="AW153" s="59"/>
      <c r="AX153" s="59"/>
      <c r="AY153" s="59"/>
      <c r="AZ153" s="59"/>
      <c r="BA153" s="59"/>
    </row>
    <row r="154" spans="1:53" x14ac:dyDescent="0.3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  <c r="AM154" s="59"/>
      <c r="AN154" s="59"/>
      <c r="AO154" s="59"/>
      <c r="AP154" s="59"/>
      <c r="AQ154" s="59"/>
      <c r="AR154" s="59"/>
      <c r="AS154" s="59"/>
      <c r="AT154" s="59"/>
      <c r="AU154" s="59"/>
      <c r="AV154" s="59"/>
      <c r="AW154" s="59"/>
      <c r="AX154" s="59"/>
      <c r="AY154" s="59"/>
      <c r="AZ154" s="59"/>
      <c r="BA154" s="59"/>
    </row>
    <row r="155" spans="1:53" x14ac:dyDescent="0.3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  <c r="AE155"/>
      <c r="AF155"/>
      <c r="AG155"/>
      <c r="AM155" s="59"/>
      <c r="AN155" s="59"/>
      <c r="AO155" s="59"/>
      <c r="AP155" s="59"/>
      <c r="AQ155" s="59"/>
      <c r="AR155" s="59"/>
      <c r="AS155" s="59"/>
      <c r="AT155" s="59"/>
      <c r="AU155" s="59"/>
      <c r="AV155" s="59"/>
      <c r="AW155" s="59"/>
      <c r="AX155" s="59"/>
      <c r="AY155" s="59"/>
      <c r="AZ155" s="59"/>
      <c r="BA155" s="59"/>
    </row>
    <row r="156" spans="1:53" x14ac:dyDescent="0.3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  <c r="AE156"/>
      <c r="AF156"/>
      <c r="AG156"/>
      <c r="AM156" s="59"/>
      <c r="AN156" s="59"/>
      <c r="AO156" s="59"/>
      <c r="AP156" s="59"/>
      <c r="AQ156" s="59"/>
      <c r="AR156" s="59"/>
      <c r="AS156" s="59"/>
      <c r="AT156" s="59"/>
      <c r="AU156" s="59"/>
      <c r="AV156" s="59"/>
      <c r="AW156" s="59"/>
      <c r="AX156" s="59"/>
      <c r="AY156" s="59"/>
      <c r="AZ156" s="59"/>
      <c r="BA156" s="59"/>
    </row>
    <row r="157" spans="1:53" x14ac:dyDescent="0.3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  <c r="AE157"/>
      <c r="AF157"/>
      <c r="AG157"/>
      <c r="AM157" s="59"/>
      <c r="AN157" s="59"/>
      <c r="AO157" s="59"/>
      <c r="AP157" s="59"/>
      <c r="AQ157" s="59"/>
      <c r="AR157" s="59"/>
      <c r="AS157" s="59"/>
      <c r="AT157" s="59"/>
      <c r="AU157" s="59"/>
      <c r="AV157" s="59"/>
      <c r="AW157" s="59"/>
      <c r="AX157" s="59"/>
      <c r="AY157" s="59"/>
      <c r="AZ157" s="59"/>
      <c r="BA157" s="59"/>
    </row>
    <row r="158" spans="1:53" x14ac:dyDescent="0.3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  <c r="AE158"/>
      <c r="AF158"/>
      <c r="AG158"/>
      <c r="AM158" s="59"/>
      <c r="AN158" s="59"/>
      <c r="AO158" s="59"/>
      <c r="AP158" s="59"/>
      <c r="AQ158" s="59"/>
      <c r="AR158" s="59"/>
      <c r="AS158" s="59"/>
      <c r="AT158" s="59"/>
      <c r="AU158" s="59"/>
      <c r="AV158" s="59"/>
      <c r="AW158" s="59"/>
      <c r="AX158" s="59"/>
      <c r="AY158" s="59"/>
      <c r="AZ158" s="59"/>
      <c r="BA158" s="59"/>
    </row>
    <row r="159" spans="1:53" x14ac:dyDescent="0.3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  <c r="AE159"/>
      <c r="AF159"/>
      <c r="AG159"/>
      <c r="AM159" s="59"/>
      <c r="AN159" s="59"/>
      <c r="AO159" s="59"/>
      <c r="AP159" s="59"/>
      <c r="AQ159" s="59"/>
      <c r="AR159" s="59"/>
      <c r="AS159" s="59"/>
      <c r="AT159" s="59"/>
      <c r="AU159" s="59"/>
      <c r="AV159" s="59"/>
      <c r="AW159" s="59"/>
      <c r="AX159" s="59"/>
      <c r="AY159" s="59"/>
      <c r="AZ159" s="59"/>
      <c r="BA159" s="59"/>
    </row>
    <row r="160" spans="1:53" x14ac:dyDescent="0.3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  <c r="AG160"/>
      <c r="AM160" s="59"/>
      <c r="AN160" s="59"/>
      <c r="AO160" s="59"/>
      <c r="AP160" s="59"/>
      <c r="AQ160" s="59"/>
      <c r="AR160" s="59"/>
      <c r="AS160" s="59"/>
      <c r="AT160" s="59"/>
      <c r="AU160" s="59"/>
      <c r="AV160" s="59"/>
      <c r="AW160" s="59"/>
      <c r="AX160" s="59"/>
      <c r="AY160" s="59"/>
      <c r="AZ160" s="59"/>
      <c r="BA160" s="59"/>
    </row>
    <row r="161" spans="1:53" x14ac:dyDescent="0.3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  <c r="AG161"/>
      <c r="AM161" s="59"/>
      <c r="AN161" s="59"/>
      <c r="AO161" s="59"/>
      <c r="AP161" s="59"/>
      <c r="AQ161" s="59"/>
      <c r="AR161" s="59"/>
      <c r="AS161" s="59"/>
      <c r="AT161" s="59"/>
      <c r="AU161" s="59"/>
      <c r="AV161" s="59"/>
      <c r="AW161" s="59"/>
      <c r="AX161" s="59"/>
      <c r="AY161" s="59"/>
      <c r="AZ161" s="59"/>
      <c r="BA161" s="59"/>
    </row>
    <row r="162" spans="1:53" x14ac:dyDescent="0.3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  <c r="AE162"/>
      <c r="AF162"/>
      <c r="AG162"/>
      <c r="AM162" s="59"/>
      <c r="AN162" s="59"/>
      <c r="AO162" s="59"/>
      <c r="AP162" s="59"/>
      <c r="AQ162" s="59"/>
      <c r="AR162" s="59"/>
      <c r="AS162" s="59"/>
      <c r="AT162" s="59"/>
      <c r="AU162" s="59"/>
      <c r="AV162" s="59"/>
      <c r="AW162" s="59"/>
      <c r="AX162" s="59"/>
      <c r="AY162" s="59"/>
      <c r="AZ162" s="59"/>
      <c r="BA162" s="59"/>
    </row>
    <row r="163" spans="1:53" x14ac:dyDescent="0.3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  <c r="AE163"/>
      <c r="AF163"/>
      <c r="AG163"/>
      <c r="AM163" s="59"/>
      <c r="AN163" s="59"/>
      <c r="AO163" s="59"/>
      <c r="AP163" s="59"/>
      <c r="AQ163" s="59"/>
      <c r="AR163" s="59"/>
      <c r="AS163" s="59"/>
      <c r="AT163" s="59"/>
      <c r="AU163" s="59"/>
      <c r="AV163" s="59"/>
      <c r="AW163" s="59"/>
      <c r="AX163" s="59"/>
      <c r="AY163" s="59"/>
      <c r="AZ163" s="59"/>
      <c r="BA163" s="59"/>
    </row>
    <row r="164" spans="1:53" x14ac:dyDescent="0.3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  <c r="AE164"/>
      <c r="AF164"/>
      <c r="AG164"/>
      <c r="AM164" s="59"/>
      <c r="AN164" s="59"/>
      <c r="AO164" s="59"/>
      <c r="AP164" s="59"/>
      <c r="AQ164" s="59"/>
      <c r="AR164" s="59"/>
      <c r="AS164" s="59"/>
      <c r="AT164" s="59"/>
      <c r="AU164" s="59"/>
      <c r="AV164" s="59"/>
      <c r="AW164" s="59"/>
      <c r="AX164" s="59"/>
      <c r="AY164" s="59"/>
      <c r="AZ164" s="59"/>
      <c r="BA164" s="59"/>
    </row>
    <row r="165" spans="1:53" x14ac:dyDescent="0.3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  <c r="AE165"/>
      <c r="AF165"/>
      <c r="AG165"/>
      <c r="AM165"/>
      <c r="AN165"/>
      <c r="AO165"/>
      <c r="AP165"/>
      <c r="AQ165"/>
      <c r="AR165"/>
      <c r="AS165"/>
      <c r="AT165"/>
      <c r="AU165"/>
      <c r="AV165"/>
      <c r="AW165"/>
      <c r="AX165"/>
      <c r="AY165"/>
    </row>
  </sheetData>
  <mergeCells count="1">
    <mergeCell ref="C33:C40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EEF801-CF13-4DCB-848F-958874B78202}">
  <dimension ref="A1:BA165"/>
  <sheetViews>
    <sheetView topLeftCell="AF1" workbookViewId="0">
      <selection activeCell="AK31" sqref="AK31"/>
    </sheetView>
  </sheetViews>
  <sheetFormatPr defaultColWidth="11.6640625" defaultRowHeight="14.4" x14ac:dyDescent="0.3"/>
  <cols>
    <col min="1" max="1" width="15.6640625" style="41" customWidth="1"/>
    <col min="2" max="2" width="15.44140625" style="41" customWidth="1"/>
    <col min="3" max="3" width="21.109375" style="41" customWidth="1"/>
    <col min="4" max="4" width="29" style="41" customWidth="1"/>
    <col min="5" max="7" width="16.33203125" style="41" customWidth="1"/>
    <col min="8" max="9" width="12.6640625" style="41" customWidth="1"/>
    <col min="10" max="10" width="11.44140625" style="41" customWidth="1"/>
    <col min="11" max="11" width="11.88671875" style="41" customWidth="1"/>
    <col min="12" max="12" width="12.5546875" style="41" customWidth="1"/>
    <col min="13" max="13" width="21.33203125" style="41" customWidth="1"/>
    <col min="14" max="14" width="16.88671875" style="41" customWidth="1"/>
    <col min="15" max="15" width="21.33203125" style="41" customWidth="1"/>
    <col min="16" max="16" width="18.33203125" style="41" customWidth="1"/>
    <col min="17" max="17" width="14.109375" style="41" customWidth="1"/>
    <col min="18" max="18" width="17.109375" style="41" customWidth="1"/>
    <col min="19" max="19" width="14.109375" style="41" customWidth="1"/>
    <col min="20" max="20" width="18.44140625" style="41" customWidth="1"/>
    <col min="21" max="33" width="18.33203125" style="41" customWidth="1"/>
    <col min="38" max="38" width="20.33203125" customWidth="1"/>
    <col min="39" max="39" width="15.88671875" style="41" customWidth="1"/>
    <col min="40" max="40" width="15.33203125" style="41" customWidth="1"/>
    <col min="41" max="41" width="18.44140625" style="41" customWidth="1"/>
    <col min="42" max="42" width="17.88671875" style="41" customWidth="1"/>
    <col min="43" max="43" width="17" style="41" customWidth="1"/>
    <col min="44" max="44" width="14.88671875" style="41" customWidth="1"/>
    <col min="45" max="45" width="17.109375" style="41" customWidth="1"/>
    <col min="46" max="46" width="16.109375" style="41" customWidth="1"/>
    <col min="47" max="47" width="13.109375" style="41" customWidth="1"/>
    <col min="48" max="48" width="18.88671875" style="41" customWidth="1"/>
    <col min="49" max="49" width="18" style="41" customWidth="1"/>
    <col min="50" max="16384" width="11.6640625" style="41"/>
  </cols>
  <sheetData>
    <row r="1" spans="1:53" ht="17.399999999999999" x14ac:dyDescent="0.3">
      <c r="A1" s="97" t="s">
        <v>823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  <c r="Y1" s="97"/>
      <c r="Z1" s="97"/>
      <c r="AA1" s="97"/>
      <c r="AB1" s="97"/>
      <c r="AC1" s="97"/>
      <c r="AD1" s="97"/>
      <c r="AE1" s="97"/>
      <c r="AF1" s="97"/>
      <c r="AG1" s="97"/>
      <c r="AQ1" s="59"/>
      <c r="AR1" s="59"/>
      <c r="AS1" s="59"/>
      <c r="AT1" s="59"/>
      <c r="AU1" s="59"/>
      <c r="AV1" s="59"/>
      <c r="AW1" s="59"/>
      <c r="AX1" s="59"/>
      <c r="AY1" s="59"/>
      <c r="AZ1" s="59"/>
      <c r="BA1" s="59"/>
    </row>
    <row r="2" spans="1:53" s="61" customFormat="1" ht="43.2" x14ac:dyDescent="0.3">
      <c r="A2" s="98" t="s">
        <v>659</v>
      </c>
      <c r="B2" s="98" t="s">
        <v>660</v>
      </c>
      <c r="C2" s="98" t="s">
        <v>661</v>
      </c>
      <c r="D2" s="98" t="s">
        <v>873</v>
      </c>
      <c r="E2" s="98" t="s">
        <v>664</v>
      </c>
      <c r="F2" s="98" t="s">
        <v>169</v>
      </c>
      <c r="G2" s="98" t="s">
        <v>665</v>
      </c>
      <c r="H2" s="98" t="s">
        <v>8</v>
      </c>
      <c r="I2" s="99" t="s">
        <v>825</v>
      </c>
      <c r="J2" s="98" t="s">
        <v>182</v>
      </c>
      <c r="K2" s="98" t="s">
        <v>183</v>
      </c>
      <c r="L2" s="98" t="s">
        <v>184</v>
      </c>
      <c r="M2" s="98" t="s">
        <v>185</v>
      </c>
      <c r="N2" s="98" t="s">
        <v>186</v>
      </c>
      <c r="O2" s="98" t="s">
        <v>187</v>
      </c>
      <c r="P2" s="98" t="s">
        <v>188</v>
      </c>
      <c r="Q2" s="98" t="s">
        <v>189</v>
      </c>
      <c r="R2" s="98" t="s">
        <v>190</v>
      </c>
      <c r="S2" s="98" t="s">
        <v>191</v>
      </c>
      <c r="T2" s="98" t="s">
        <v>192</v>
      </c>
      <c r="U2" s="98" t="s">
        <v>193</v>
      </c>
      <c r="V2" s="98" t="s">
        <v>206</v>
      </c>
      <c r="W2" s="98" t="s">
        <v>207</v>
      </c>
      <c r="X2" s="98" t="s">
        <v>208</v>
      </c>
      <c r="Y2" s="98" t="s">
        <v>209</v>
      </c>
      <c r="Z2" s="98" t="s">
        <v>194</v>
      </c>
      <c r="AA2" s="98" t="s">
        <v>195</v>
      </c>
      <c r="AB2" s="98" t="s">
        <v>196</v>
      </c>
      <c r="AC2" s="98" t="s">
        <v>197</v>
      </c>
      <c r="AD2" s="98" t="s">
        <v>198</v>
      </c>
      <c r="AE2" s="98" t="s">
        <v>666</v>
      </c>
      <c r="AF2" s="98" t="s">
        <v>199</v>
      </c>
      <c r="AG2" s="98" t="s">
        <v>200</v>
      </c>
      <c r="AH2" s="100" t="s">
        <v>826</v>
      </c>
      <c r="AI2" s="100" t="s">
        <v>827</v>
      </c>
      <c r="AJ2" s="100" t="s">
        <v>828</v>
      </c>
      <c r="AK2" s="100" t="s">
        <v>829</v>
      </c>
      <c r="AL2" s="100" t="s">
        <v>9</v>
      </c>
      <c r="AM2" s="100" t="s">
        <v>830</v>
      </c>
      <c r="AN2" s="100" t="s">
        <v>10</v>
      </c>
      <c r="AO2" s="100" t="s">
        <v>11</v>
      </c>
      <c r="AP2" s="124" t="s">
        <v>831</v>
      </c>
      <c r="AQ2" s="101" t="s">
        <v>832</v>
      </c>
      <c r="AR2" s="101" t="s">
        <v>833</v>
      </c>
      <c r="AS2" s="101" t="s">
        <v>834</v>
      </c>
      <c r="AT2" s="101" t="s">
        <v>835</v>
      </c>
      <c r="AU2" s="59"/>
      <c r="AV2" s="59"/>
      <c r="AW2" s="59"/>
      <c r="AX2" s="59"/>
      <c r="AY2" s="59"/>
      <c r="AZ2" s="59"/>
      <c r="BA2" s="59"/>
    </row>
    <row r="3" spans="1:53" s="61" customFormat="1" x14ac:dyDescent="0.3">
      <c r="A3" s="98"/>
      <c r="B3" s="98"/>
      <c r="C3" s="98"/>
      <c r="D3" s="98"/>
      <c r="E3" s="98"/>
      <c r="F3" s="98"/>
      <c r="G3" s="98"/>
      <c r="H3" s="98"/>
      <c r="I3" s="98" t="s">
        <v>13</v>
      </c>
      <c r="J3" s="98"/>
      <c r="K3" s="103" t="s">
        <v>13</v>
      </c>
      <c r="L3" s="103"/>
      <c r="M3" s="103" t="s">
        <v>210</v>
      </c>
      <c r="N3" s="103" t="s">
        <v>210</v>
      </c>
      <c r="O3" s="103" t="s">
        <v>210</v>
      </c>
      <c r="P3" s="103" t="s">
        <v>210</v>
      </c>
      <c r="Q3" s="103" t="s">
        <v>210</v>
      </c>
      <c r="R3" s="103" t="s">
        <v>13</v>
      </c>
      <c r="S3" s="103" t="s">
        <v>211</v>
      </c>
      <c r="T3" s="103"/>
      <c r="U3" s="103"/>
      <c r="V3" s="103" t="s">
        <v>210</v>
      </c>
      <c r="W3" s="103" t="s">
        <v>210</v>
      </c>
      <c r="X3" s="103" t="s">
        <v>210</v>
      </c>
      <c r="Y3" s="103" t="s">
        <v>210</v>
      </c>
      <c r="Z3" s="103" t="s">
        <v>212</v>
      </c>
      <c r="AA3" s="103" t="s">
        <v>212</v>
      </c>
      <c r="AB3" s="103" t="s">
        <v>212</v>
      </c>
      <c r="AC3" s="103" t="s">
        <v>212</v>
      </c>
      <c r="AD3" s="103" t="s">
        <v>212</v>
      </c>
      <c r="AE3" s="103" t="s">
        <v>210</v>
      </c>
      <c r="AF3" s="103" t="s">
        <v>210</v>
      </c>
      <c r="AG3" s="103"/>
      <c r="AH3" s="104" t="s">
        <v>13</v>
      </c>
      <c r="AI3" s="104" t="s">
        <v>210</v>
      </c>
      <c r="AJ3" s="104" t="s">
        <v>836</v>
      </c>
      <c r="AK3" s="104" t="s">
        <v>836</v>
      </c>
      <c r="AL3" s="104" t="s">
        <v>13</v>
      </c>
      <c r="AM3" s="104" t="s">
        <v>836</v>
      </c>
      <c r="AN3" s="104" t="s">
        <v>13</v>
      </c>
      <c r="AO3" s="104" t="s">
        <v>13</v>
      </c>
      <c r="AP3" s="125"/>
      <c r="AQ3" s="102" t="s">
        <v>837</v>
      </c>
      <c r="AR3" s="102" t="s">
        <v>838</v>
      </c>
      <c r="AS3" s="105" t="s">
        <v>839</v>
      </c>
      <c r="AT3" s="105" t="s">
        <v>840</v>
      </c>
      <c r="AU3" s="59"/>
      <c r="AV3" s="59"/>
      <c r="AW3" s="59"/>
      <c r="AX3" s="59"/>
      <c r="AY3" s="59"/>
      <c r="AZ3" s="59"/>
      <c r="BA3" s="59"/>
    </row>
    <row r="4" spans="1:53" x14ac:dyDescent="0.3">
      <c r="A4" s="62" t="s">
        <v>874</v>
      </c>
      <c r="B4" s="62" t="s">
        <v>875</v>
      </c>
      <c r="C4" s="62" t="s">
        <v>876</v>
      </c>
      <c r="D4" s="62" t="s">
        <v>670</v>
      </c>
      <c r="E4" s="62" t="s">
        <v>671</v>
      </c>
      <c r="F4" s="62">
        <v>1</v>
      </c>
      <c r="G4" s="62" t="s">
        <v>672</v>
      </c>
      <c r="H4" s="126" t="s">
        <v>55</v>
      </c>
      <c r="I4" s="106">
        <v>8.9999999999999993E-3</v>
      </c>
      <c r="J4" s="106" t="s">
        <v>842</v>
      </c>
      <c r="K4" s="107">
        <v>0</v>
      </c>
      <c r="L4" s="107">
        <v>1</v>
      </c>
      <c r="M4" s="107">
        <v>1</v>
      </c>
      <c r="N4" s="107">
        <v>2</v>
      </c>
      <c r="O4" s="107">
        <v>12</v>
      </c>
      <c r="P4" s="107">
        <v>18</v>
      </c>
      <c r="Q4" s="107">
        <v>1.3</v>
      </c>
      <c r="R4" s="107">
        <v>0.13</v>
      </c>
      <c r="S4" s="107">
        <v>1.2E-2</v>
      </c>
      <c r="T4" s="107">
        <v>4.8</v>
      </c>
      <c r="U4" s="107">
        <v>5.5</v>
      </c>
      <c r="V4" s="107">
        <v>0.39</v>
      </c>
      <c r="W4" s="107">
        <v>14.4</v>
      </c>
      <c r="X4" s="107">
        <v>0.55000000000000004</v>
      </c>
      <c r="Y4" s="107">
        <v>0.84</v>
      </c>
      <c r="Z4" s="107">
        <v>8.5999999999999993E-2</v>
      </c>
      <c r="AA4" s="107">
        <v>0.25</v>
      </c>
      <c r="AB4" s="107">
        <v>0.02</v>
      </c>
      <c r="AC4" s="107">
        <v>0.03</v>
      </c>
      <c r="AD4" s="107">
        <v>8.9999999999999993E-3</v>
      </c>
      <c r="AE4" s="107">
        <v>1.47</v>
      </c>
      <c r="AF4" s="107">
        <v>0.09</v>
      </c>
      <c r="AG4" s="107">
        <v>4.3</v>
      </c>
      <c r="AH4" s="107">
        <v>0.02</v>
      </c>
      <c r="AI4" s="107">
        <v>23.8</v>
      </c>
      <c r="AJ4" s="107">
        <v>356.91</v>
      </c>
      <c r="AK4" s="108">
        <v>0.9</v>
      </c>
      <c r="AL4" s="108">
        <v>0.14000000000000001</v>
      </c>
      <c r="AM4" s="107">
        <v>356.91</v>
      </c>
      <c r="AN4" s="107">
        <v>0.14000000000000001</v>
      </c>
      <c r="AO4" s="108">
        <v>0.49</v>
      </c>
      <c r="AP4" s="127">
        <v>4.8999999999999998E-3</v>
      </c>
      <c r="AQ4" s="109">
        <f xml:space="preserve"> 3.14*(3.3/2)^2*60</f>
        <v>512.91899999999987</v>
      </c>
      <c r="AR4" s="109">
        <f>AM4/AQ4</f>
        <v>0.69584086376211474</v>
      </c>
      <c r="AS4" s="110">
        <f>AR4*1000000</f>
        <v>695840.86376211478</v>
      </c>
      <c r="AT4" s="109">
        <f>10000*0.2*AR4*(AL4/100)</f>
        <v>1.9483544185339214</v>
      </c>
      <c r="AU4" s="59"/>
      <c r="AV4" s="59"/>
      <c r="AW4" s="59"/>
      <c r="AX4" s="59"/>
      <c r="AY4" s="59"/>
      <c r="AZ4" s="59"/>
      <c r="BA4" s="59"/>
    </row>
    <row r="5" spans="1:53" x14ac:dyDescent="0.3">
      <c r="A5" s="63" t="s">
        <v>877</v>
      </c>
      <c r="B5" s="63" t="s">
        <v>875</v>
      </c>
      <c r="C5" s="63" t="s">
        <v>878</v>
      </c>
      <c r="D5" s="63" t="s">
        <v>670</v>
      </c>
      <c r="E5" s="63" t="s">
        <v>674</v>
      </c>
      <c r="F5" s="63">
        <v>2</v>
      </c>
      <c r="G5" s="63" t="s">
        <v>672</v>
      </c>
      <c r="H5" s="128" t="s">
        <v>55</v>
      </c>
      <c r="I5" s="111">
        <v>6.0000000000000001E-3</v>
      </c>
      <c r="J5" s="111" t="s">
        <v>842</v>
      </c>
      <c r="K5" s="12">
        <v>0</v>
      </c>
      <c r="L5" s="12">
        <v>1</v>
      </c>
      <c r="M5" s="12">
        <v>0.9</v>
      </c>
      <c r="N5" s="12">
        <v>2</v>
      </c>
      <c r="O5" s="12">
        <v>8</v>
      </c>
      <c r="P5" s="12">
        <v>0.95</v>
      </c>
      <c r="Q5" s="12">
        <v>3.2</v>
      </c>
      <c r="R5" s="12">
        <v>0.17</v>
      </c>
      <c r="S5" s="12">
        <v>1.4E-2</v>
      </c>
      <c r="T5" s="12">
        <v>5.0999999999999996</v>
      </c>
      <c r="U5" s="12">
        <v>5.9</v>
      </c>
      <c r="V5" s="12">
        <v>0.4</v>
      </c>
      <c r="W5" s="12">
        <v>10</v>
      </c>
      <c r="X5" s="12">
        <v>0.8</v>
      </c>
      <c r="Y5" s="12">
        <v>1.24</v>
      </c>
      <c r="Z5" s="12">
        <v>4.8000000000000001E-2</v>
      </c>
      <c r="AA5" s="12">
        <v>0.55000000000000004</v>
      </c>
      <c r="AB5" s="12">
        <v>0.04</v>
      </c>
      <c r="AC5" s="12">
        <v>0.02</v>
      </c>
      <c r="AD5" s="12">
        <v>8.9999999999999993E-3</v>
      </c>
      <c r="AE5" s="12">
        <v>0.67</v>
      </c>
      <c r="AF5" s="12">
        <v>0.1</v>
      </c>
      <c r="AG5" s="12">
        <v>4.3</v>
      </c>
      <c r="AH5" s="12">
        <v>0.03</v>
      </c>
      <c r="AI5" s="12">
        <v>27.7</v>
      </c>
      <c r="AJ5" s="12">
        <v>279.10000000000002</v>
      </c>
      <c r="AK5" s="111">
        <v>0.9</v>
      </c>
      <c r="AL5" s="111">
        <v>0.22</v>
      </c>
      <c r="AM5" s="12">
        <v>279.10000000000002</v>
      </c>
      <c r="AN5" s="12">
        <v>0.22</v>
      </c>
      <c r="AO5" s="111">
        <v>0.49</v>
      </c>
      <c r="AP5" s="129">
        <v>4.8999999999999998E-3</v>
      </c>
      <c r="AQ5" s="109">
        <f t="shared" ref="AQ5:AQ31" si="0" xml:space="preserve"> 3.14*(3.3/2)^2*60</f>
        <v>512.91899999999987</v>
      </c>
      <c r="AR5" s="109">
        <f t="shared" ref="AR5:AR31" si="1">AM5/AQ5</f>
        <v>0.54414049781739438</v>
      </c>
      <c r="AS5" s="110">
        <f t="shared" ref="AS5:AS31" si="2">AR5*1000000</f>
        <v>544140.49781739432</v>
      </c>
      <c r="AT5" s="109">
        <f t="shared" ref="AT5:AT31" si="3">10000*0.2*AR5*(AL5/100)</f>
        <v>2.3942181903965354</v>
      </c>
      <c r="AU5" s="112"/>
      <c r="AV5" s="59"/>
      <c r="AW5" s="59"/>
      <c r="AX5" s="112"/>
      <c r="AY5" s="59"/>
      <c r="AZ5" s="59"/>
      <c r="BA5" s="59"/>
    </row>
    <row r="6" spans="1:53" x14ac:dyDescent="0.3">
      <c r="A6" s="63" t="s">
        <v>879</v>
      </c>
      <c r="B6" s="63" t="s">
        <v>875</v>
      </c>
      <c r="C6" s="63" t="s">
        <v>880</v>
      </c>
      <c r="D6" s="63" t="s">
        <v>670</v>
      </c>
      <c r="E6" s="63" t="s">
        <v>676</v>
      </c>
      <c r="F6" s="63">
        <v>3</v>
      </c>
      <c r="G6" s="63" t="s">
        <v>672</v>
      </c>
      <c r="H6" s="128" t="s">
        <v>55</v>
      </c>
      <c r="I6" s="111">
        <v>5.0000000000000001E-3</v>
      </c>
      <c r="J6" s="111" t="s">
        <v>842</v>
      </c>
      <c r="K6" s="12">
        <v>0</v>
      </c>
      <c r="L6" s="12">
        <v>1</v>
      </c>
      <c r="M6" s="12">
        <v>1</v>
      </c>
      <c r="N6" s="12">
        <v>3</v>
      </c>
      <c r="O6" s="12">
        <v>10</v>
      </c>
      <c r="P6" s="12">
        <v>0.95</v>
      </c>
      <c r="Q6" s="12">
        <v>1</v>
      </c>
      <c r="R6" s="12">
        <v>0.13</v>
      </c>
      <c r="S6" s="12">
        <v>0.01</v>
      </c>
      <c r="T6" s="12">
        <v>5</v>
      </c>
      <c r="U6" s="12">
        <v>5.6</v>
      </c>
      <c r="V6" s="12">
        <v>0.23</v>
      </c>
      <c r="W6" s="12">
        <v>7.7</v>
      </c>
      <c r="X6" s="12">
        <v>0.56999999999999995</v>
      </c>
      <c r="Y6" s="12">
        <v>0.92</v>
      </c>
      <c r="Z6" s="12">
        <v>7.2999999999999995E-2</v>
      </c>
      <c r="AA6" s="12">
        <v>0.31</v>
      </c>
      <c r="AB6" s="12">
        <v>0.02</v>
      </c>
      <c r="AC6" s="12">
        <v>0.03</v>
      </c>
      <c r="AD6" s="12">
        <v>8.9999999999999993E-3</v>
      </c>
      <c r="AE6" s="12">
        <v>1.52</v>
      </c>
      <c r="AF6" s="111">
        <v>0.09</v>
      </c>
      <c r="AG6" s="12">
        <v>6.2</v>
      </c>
      <c r="AH6" s="12">
        <v>0.03</v>
      </c>
      <c r="AI6" s="12">
        <v>27.8</v>
      </c>
      <c r="AJ6" s="12">
        <v>398.45</v>
      </c>
      <c r="AK6" s="111">
        <v>0.9</v>
      </c>
      <c r="AL6" s="111">
        <v>0.14000000000000001</v>
      </c>
      <c r="AM6" s="12">
        <v>398.45</v>
      </c>
      <c r="AN6" s="12">
        <v>0.14000000000000001</v>
      </c>
      <c r="AO6" s="111">
        <v>0.49</v>
      </c>
      <c r="AP6" s="129">
        <v>4.8999999999999998E-3</v>
      </c>
      <c r="AQ6" s="109">
        <f t="shared" si="0"/>
        <v>512.91899999999987</v>
      </c>
      <c r="AR6" s="109">
        <f t="shared" si="1"/>
        <v>0.7768283101230411</v>
      </c>
      <c r="AS6" s="110">
        <f t="shared" si="2"/>
        <v>776828.31012304116</v>
      </c>
      <c r="AT6" s="109">
        <f t="shared" si="3"/>
        <v>2.1751192683445155</v>
      </c>
      <c r="AU6" s="112"/>
      <c r="AV6" s="59"/>
      <c r="AW6" s="59"/>
      <c r="AX6" s="59"/>
      <c r="AY6" s="59"/>
      <c r="AZ6" s="59"/>
      <c r="BA6" s="59"/>
    </row>
    <row r="7" spans="1:53" s="45" customFormat="1" x14ac:dyDescent="0.3">
      <c r="A7" s="64" t="s">
        <v>881</v>
      </c>
      <c r="B7" s="64" t="s">
        <v>875</v>
      </c>
      <c r="C7" s="64" t="s">
        <v>882</v>
      </c>
      <c r="D7" s="64" t="s">
        <v>670</v>
      </c>
      <c r="E7" s="64" t="s">
        <v>678</v>
      </c>
      <c r="F7" s="64">
        <v>4</v>
      </c>
      <c r="G7" s="64" t="s">
        <v>672</v>
      </c>
      <c r="H7" s="130" t="s">
        <v>55</v>
      </c>
      <c r="I7" s="113">
        <v>3.0000000000000001E-3</v>
      </c>
      <c r="J7" s="113" t="s">
        <v>842</v>
      </c>
      <c r="K7" s="14">
        <v>0</v>
      </c>
      <c r="L7" s="14">
        <v>1</v>
      </c>
      <c r="M7" s="14">
        <v>0.9</v>
      </c>
      <c r="N7" s="14">
        <v>2</v>
      </c>
      <c r="O7" s="14">
        <v>12</v>
      </c>
      <c r="P7" s="113">
        <v>0.95</v>
      </c>
      <c r="Q7" s="14">
        <v>1.5</v>
      </c>
      <c r="R7" s="14">
        <v>0.1</v>
      </c>
      <c r="S7" s="14">
        <v>0.01</v>
      </c>
      <c r="T7" s="14">
        <v>4.9000000000000004</v>
      </c>
      <c r="U7" s="14">
        <v>5.3</v>
      </c>
      <c r="V7" s="14">
        <v>0.17</v>
      </c>
      <c r="W7" s="14">
        <v>9.3000000000000007</v>
      </c>
      <c r="X7" s="14">
        <v>0.28999999999999998</v>
      </c>
      <c r="Y7" s="14">
        <v>0.66</v>
      </c>
      <c r="Z7" s="14">
        <v>8.2000000000000003E-2</v>
      </c>
      <c r="AA7" s="14">
        <v>0.16</v>
      </c>
      <c r="AB7" s="14">
        <v>0.01</v>
      </c>
      <c r="AC7" s="14">
        <v>0.02</v>
      </c>
      <c r="AD7" s="14">
        <v>8.9999999999999993E-3</v>
      </c>
      <c r="AE7" s="14">
        <v>1.75</v>
      </c>
      <c r="AF7" s="113">
        <v>0.09</v>
      </c>
      <c r="AG7" s="14">
        <v>5.0999999999999996</v>
      </c>
      <c r="AH7" s="14">
        <v>0.02</v>
      </c>
      <c r="AI7" s="14">
        <v>32.6</v>
      </c>
      <c r="AJ7" s="14">
        <v>596.16</v>
      </c>
      <c r="AK7" s="113">
        <v>0.9</v>
      </c>
      <c r="AL7" s="113">
        <v>0.13</v>
      </c>
      <c r="AM7" s="14">
        <v>596.16</v>
      </c>
      <c r="AN7" s="14">
        <v>0.13</v>
      </c>
      <c r="AO7" s="113">
        <v>0.49</v>
      </c>
      <c r="AP7" s="131">
        <v>4.8999999999999998E-3</v>
      </c>
      <c r="AQ7" s="114">
        <f t="shared" si="0"/>
        <v>512.91899999999987</v>
      </c>
      <c r="AR7" s="114">
        <f t="shared" si="1"/>
        <v>1.1622887824393329</v>
      </c>
      <c r="AS7" s="115">
        <f t="shared" si="2"/>
        <v>1162288.7824393329</v>
      </c>
      <c r="AT7" s="114">
        <f t="shared" si="3"/>
        <v>3.0219508343422654</v>
      </c>
      <c r="AU7" s="132"/>
      <c r="AV7" s="121"/>
      <c r="AW7" s="121"/>
      <c r="AX7" s="121"/>
      <c r="AY7" s="121"/>
      <c r="AZ7" s="121"/>
      <c r="BA7" s="121"/>
    </row>
    <row r="8" spans="1:53" s="35" customFormat="1" x14ac:dyDescent="0.3">
      <c r="A8" s="62" t="s">
        <v>883</v>
      </c>
      <c r="B8" s="62" t="s">
        <v>875</v>
      </c>
      <c r="C8" s="62" t="s">
        <v>884</v>
      </c>
      <c r="D8" s="62" t="s">
        <v>681</v>
      </c>
      <c r="E8" s="62" t="s">
        <v>682</v>
      </c>
      <c r="F8" s="62">
        <v>1</v>
      </c>
      <c r="G8" s="62" t="s">
        <v>672</v>
      </c>
      <c r="H8" s="128" t="s">
        <v>55</v>
      </c>
      <c r="I8" s="106">
        <v>7.0000000000000001E-3</v>
      </c>
      <c r="J8" s="106" t="s">
        <v>842</v>
      </c>
      <c r="K8" s="117">
        <v>0</v>
      </c>
      <c r="L8" s="117">
        <v>1</v>
      </c>
      <c r="M8" s="117">
        <v>1</v>
      </c>
      <c r="N8" s="117">
        <v>4</v>
      </c>
      <c r="O8" s="117">
        <v>8</v>
      </c>
      <c r="P8" s="117">
        <v>18</v>
      </c>
      <c r="Q8" s="117">
        <v>4</v>
      </c>
      <c r="R8" s="117">
        <v>0.13</v>
      </c>
      <c r="S8" s="117">
        <v>1.4999999999999999E-2</v>
      </c>
      <c r="T8" s="117">
        <v>4.9000000000000004</v>
      </c>
      <c r="U8" s="117">
        <v>5.4</v>
      </c>
      <c r="V8" s="117">
        <v>0.27</v>
      </c>
      <c r="W8" s="117">
        <v>9.3000000000000007</v>
      </c>
      <c r="X8" s="117">
        <v>0.89</v>
      </c>
      <c r="Y8" s="117">
        <v>2.29</v>
      </c>
      <c r="Z8" s="117">
        <v>4.9000000000000002E-2</v>
      </c>
      <c r="AA8" s="117">
        <v>0.36</v>
      </c>
      <c r="AB8" s="117">
        <v>0.03</v>
      </c>
      <c r="AC8" s="117">
        <v>0.03</v>
      </c>
      <c r="AD8" s="117">
        <v>8.9999999999999993E-3</v>
      </c>
      <c r="AE8" s="117">
        <v>0.86</v>
      </c>
      <c r="AF8" s="117">
        <v>0.09</v>
      </c>
      <c r="AG8" s="117">
        <v>4.7</v>
      </c>
      <c r="AH8" s="117">
        <v>0.02</v>
      </c>
      <c r="AI8" s="117">
        <v>27.2</v>
      </c>
      <c r="AJ8" s="117">
        <v>208.18</v>
      </c>
      <c r="AK8" s="106">
        <v>0.9</v>
      </c>
      <c r="AL8" s="106">
        <v>0.18</v>
      </c>
      <c r="AM8" s="117">
        <v>208.18</v>
      </c>
      <c r="AN8" s="117">
        <v>0.18</v>
      </c>
      <c r="AO8" s="106">
        <v>0.49</v>
      </c>
      <c r="AP8" s="133">
        <v>4.8999999999999998E-3</v>
      </c>
      <c r="AQ8" s="118">
        <f t="shared" si="0"/>
        <v>512.91899999999987</v>
      </c>
      <c r="AR8" s="118">
        <f t="shared" si="1"/>
        <v>0.40587305208034807</v>
      </c>
      <c r="AS8" s="119">
        <f t="shared" si="2"/>
        <v>405873.05208034808</v>
      </c>
      <c r="AT8" s="118">
        <f t="shared" si="3"/>
        <v>1.461142987489253</v>
      </c>
      <c r="AU8" s="134"/>
      <c r="AV8" s="120"/>
      <c r="AW8" s="120"/>
      <c r="AX8" s="120"/>
      <c r="AY8" s="120"/>
      <c r="AZ8" s="120"/>
      <c r="BA8" s="120"/>
    </row>
    <row r="9" spans="1:53" x14ac:dyDescent="0.3">
      <c r="A9" s="63" t="s">
        <v>885</v>
      </c>
      <c r="B9" s="63" t="s">
        <v>875</v>
      </c>
      <c r="C9" s="63" t="s">
        <v>886</v>
      </c>
      <c r="D9" s="63" t="s">
        <v>681</v>
      </c>
      <c r="E9" s="63" t="s">
        <v>684</v>
      </c>
      <c r="F9" s="63">
        <v>2</v>
      </c>
      <c r="G9" s="63" t="s">
        <v>672</v>
      </c>
      <c r="H9" s="128" t="s">
        <v>55</v>
      </c>
      <c r="I9" s="111">
        <v>6.4999999999999997E-3</v>
      </c>
      <c r="J9" s="111" t="s">
        <v>842</v>
      </c>
      <c r="K9" s="12">
        <v>0</v>
      </c>
      <c r="L9" s="12">
        <v>1</v>
      </c>
      <c r="M9" s="12">
        <v>0.9</v>
      </c>
      <c r="N9" s="12">
        <v>0.9</v>
      </c>
      <c r="O9" s="12">
        <v>12</v>
      </c>
      <c r="P9" s="12">
        <v>0.95</v>
      </c>
      <c r="Q9" s="12">
        <v>1.2</v>
      </c>
      <c r="R9" s="12">
        <v>7.0000000000000007E-2</v>
      </c>
      <c r="S9" s="12">
        <v>8.9999999999999993E-3</v>
      </c>
      <c r="T9" s="12">
        <v>4.8</v>
      </c>
      <c r="U9" s="12">
        <v>5.3</v>
      </c>
      <c r="V9" s="12">
        <v>0.26</v>
      </c>
      <c r="W9" s="12">
        <v>8.6999999999999993</v>
      </c>
      <c r="X9" s="12">
        <v>0.2</v>
      </c>
      <c r="Y9" s="12">
        <v>3.08</v>
      </c>
      <c r="Z9" s="12">
        <v>5.7000000000000002E-2</v>
      </c>
      <c r="AA9" s="12">
        <v>0.14000000000000001</v>
      </c>
      <c r="AB9" s="12">
        <v>0.01</v>
      </c>
      <c r="AC9" s="12">
        <v>0.01</v>
      </c>
      <c r="AD9" s="12">
        <v>8.9999999999999993E-3</v>
      </c>
      <c r="AE9" s="12">
        <v>1.36</v>
      </c>
      <c r="AF9" s="111">
        <v>0.09</v>
      </c>
      <c r="AG9" s="12">
        <v>7.1</v>
      </c>
      <c r="AH9" s="12">
        <v>0.02</v>
      </c>
      <c r="AI9" s="12">
        <v>26.3</v>
      </c>
      <c r="AJ9" s="12">
        <v>324.57</v>
      </c>
      <c r="AK9" s="111">
        <v>0.9</v>
      </c>
      <c r="AL9" s="111">
        <v>0.12</v>
      </c>
      <c r="AM9" s="12">
        <v>324.57</v>
      </c>
      <c r="AN9" s="12">
        <v>0.12</v>
      </c>
      <c r="AO9" s="111">
        <v>0.49</v>
      </c>
      <c r="AP9" s="129">
        <v>4.8999999999999998E-3</v>
      </c>
      <c r="AQ9" s="109">
        <f t="shared" si="0"/>
        <v>512.91899999999987</v>
      </c>
      <c r="AR9" s="109">
        <f t="shared" si="1"/>
        <v>0.63278997268574588</v>
      </c>
      <c r="AS9" s="110">
        <f t="shared" si="2"/>
        <v>632789.97268574592</v>
      </c>
      <c r="AT9" s="109">
        <f t="shared" si="3"/>
        <v>1.51869593444579</v>
      </c>
      <c r="AU9" s="112"/>
      <c r="AV9" s="59"/>
      <c r="AW9" s="59"/>
      <c r="AX9" s="59"/>
      <c r="AY9" s="59"/>
      <c r="AZ9" s="59"/>
      <c r="BA9" s="59"/>
    </row>
    <row r="10" spans="1:53" x14ac:dyDescent="0.3">
      <c r="A10" s="63" t="s">
        <v>887</v>
      </c>
      <c r="B10" s="63" t="s">
        <v>875</v>
      </c>
      <c r="C10" s="63" t="s">
        <v>888</v>
      </c>
      <c r="D10" s="63" t="s">
        <v>681</v>
      </c>
      <c r="E10" s="63" t="s">
        <v>687</v>
      </c>
      <c r="F10" s="63">
        <v>3</v>
      </c>
      <c r="G10" s="63" t="s">
        <v>672</v>
      </c>
      <c r="H10" s="128" t="s">
        <v>55</v>
      </c>
      <c r="I10" s="111">
        <v>1.2E-2</v>
      </c>
      <c r="J10" s="111" t="s">
        <v>842</v>
      </c>
      <c r="K10" s="12">
        <v>0</v>
      </c>
      <c r="L10" s="12">
        <v>1</v>
      </c>
      <c r="M10" s="12">
        <v>0.9</v>
      </c>
      <c r="N10" s="12">
        <v>2</v>
      </c>
      <c r="O10" s="12">
        <v>11</v>
      </c>
      <c r="P10" s="111">
        <v>0.95</v>
      </c>
      <c r="Q10" s="12">
        <v>0.7</v>
      </c>
      <c r="R10" s="12">
        <v>0.11</v>
      </c>
      <c r="S10" s="12">
        <v>0.01</v>
      </c>
      <c r="T10" s="12">
        <v>4.8</v>
      </c>
      <c r="U10" s="12">
        <v>5.3</v>
      </c>
      <c r="V10" s="12">
        <v>0.27</v>
      </c>
      <c r="W10" s="12">
        <v>7.6</v>
      </c>
      <c r="X10" s="12">
        <v>0.26</v>
      </c>
      <c r="Y10" s="12">
        <v>1.07</v>
      </c>
      <c r="Z10" s="12">
        <v>5.3999999999999999E-2</v>
      </c>
      <c r="AA10" s="12">
        <v>0.19</v>
      </c>
      <c r="AB10" s="12">
        <v>0.01</v>
      </c>
      <c r="AC10" s="12">
        <v>0.01</v>
      </c>
      <c r="AD10" s="12">
        <v>8.9999999999999993E-3</v>
      </c>
      <c r="AE10" s="12">
        <v>1.3</v>
      </c>
      <c r="AF10" s="111">
        <v>0.09</v>
      </c>
      <c r="AG10" s="12">
        <v>6.4</v>
      </c>
      <c r="AH10" s="12">
        <v>0.02</v>
      </c>
      <c r="AI10" s="12">
        <v>27.2</v>
      </c>
      <c r="AJ10" s="12">
        <v>436.67</v>
      </c>
      <c r="AK10" s="111">
        <v>0.9</v>
      </c>
      <c r="AL10" s="111">
        <v>0.18</v>
      </c>
      <c r="AM10" s="12">
        <v>436.67</v>
      </c>
      <c r="AN10" s="12">
        <v>0.18</v>
      </c>
      <c r="AO10" s="111">
        <v>0.49</v>
      </c>
      <c r="AP10" s="129">
        <v>4.8999999999999998E-3</v>
      </c>
      <c r="AQ10" s="109">
        <f t="shared" si="0"/>
        <v>512.91899999999987</v>
      </c>
      <c r="AR10" s="109">
        <f t="shared" si="1"/>
        <v>0.85134299957693149</v>
      </c>
      <c r="AS10" s="110">
        <f t="shared" si="2"/>
        <v>851342.99957693147</v>
      </c>
      <c r="AT10" s="109">
        <f t="shared" si="3"/>
        <v>3.0648347984769533</v>
      </c>
      <c r="AU10" s="112"/>
      <c r="AV10" s="59"/>
      <c r="AW10" s="59"/>
      <c r="AX10" s="59"/>
      <c r="AY10" s="59"/>
      <c r="AZ10" s="59"/>
      <c r="BA10" s="59"/>
    </row>
    <row r="11" spans="1:53" s="45" customFormat="1" x14ac:dyDescent="0.3">
      <c r="A11" s="64" t="s">
        <v>889</v>
      </c>
      <c r="B11" s="64" t="s">
        <v>875</v>
      </c>
      <c r="C11" s="64" t="s">
        <v>890</v>
      </c>
      <c r="D11" s="64" t="s">
        <v>681</v>
      </c>
      <c r="E11" s="64" t="s">
        <v>689</v>
      </c>
      <c r="F11" s="64">
        <v>4</v>
      </c>
      <c r="G11" s="64" t="s">
        <v>672</v>
      </c>
      <c r="H11" s="130" t="s">
        <v>55</v>
      </c>
      <c r="I11" s="113">
        <v>1.4999999999999999E-2</v>
      </c>
      <c r="J11" s="113" t="s">
        <v>891</v>
      </c>
      <c r="K11" s="14">
        <v>0</v>
      </c>
      <c r="L11" s="14">
        <v>1</v>
      </c>
      <c r="M11" s="14">
        <v>0.9</v>
      </c>
      <c r="N11" s="14">
        <v>2</v>
      </c>
      <c r="O11" s="14">
        <v>16</v>
      </c>
      <c r="P11" s="14">
        <v>26</v>
      </c>
      <c r="Q11" s="14">
        <v>1.2</v>
      </c>
      <c r="R11" s="14">
        <v>0.09</v>
      </c>
      <c r="S11" s="14">
        <v>1.2999999999999999E-2</v>
      </c>
      <c r="T11" s="14">
        <v>4.8</v>
      </c>
      <c r="U11" s="14">
        <v>5.4</v>
      </c>
      <c r="V11" s="14">
        <v>0.3</v>
      </c>
      <c r="W11" s="14">
        <v>12.6</v>
      </c>
      <c r="X11" s="14">
        <v>0.31</v>
      </c>
      <c r="Y11" s="14">
        <v>1.07</v>
      </c>
      <c r="Z11" s="14">
        <v>9.6000000000000002E-2</v>
      </c>
      <c r="AA11" s="14">
        <v>0.25</v>
      </c>
      <c r="AB11" s="14">
        <v>0.02</v>
      </c>
      <c r="AC11" s="14">
        <v>0.04</v>
      </c>
      <c r="AD11" s="14">
        <v>0.01</v>
      </c>
      <c r="AE11" s="14">
        <v>1.69</v>
      </c>
      <c r="AF11" s="113">
        <v>0.1</v>
      </c>
      <c r="AG11" s="14">
        <v>6.5</v>
      </c>
      <c r="AH11" s="14">
        <v>0.03</v>
      </c>
      <c r="AI11" s="14">
        <v>41.2</v>
      </c>
      <c r="AJ11" s="14">
        <v>307.74</v>
      </c>
      <c r="AK11" s="113">
        <v>0.9</v>
      </c>
      <c r="AL11" s="14">
        <v>0.15</v>
      </c>
      <c r="AM11" s="14">
        <v>307.74</v>
      </c>
      <c r="AN11" s="14">
        <v>0.15</v>
      </c>
      <c r="AO11" s="113">
        <v>0.49</v>
      </c>
      <c r="AP11" s="131">
        <v>4.8999999999999998E-3</v>
      </c>
      <c r="AQ11" s="114">
        <f t="shared" si="0"/>
        <v>512.91899999999987</v>
      </c>
      <c r="AR11" s="114">
        <f t="shared" si="1"/>
        <v>0.59997777426845189</v>
      </c>
      <c r="AS11" s="115">
        <f t="shared" si="2"/>
        <v>599977.77426845185</v>
      </c>
      <c r="AT11" s="114">
        <f t="shared" si="3"/>
        <v>1.7999333228053556</v>
      </c>
      <c r="AU11" s="132"/>
      <c r="AV11" s="121"/>
      <c r="AW11" s="121"/>
      <c r="AX11" s="121"/>
      <c r="AY11" s="121"/>
      <c r="AZ11" s="121"/>
      <c r="BA11" s="121"/>
    </row>
    <row r="12" spans="1:53" s="35" customFormat="1" x14ac:dyDescent="0.3">
      <c r="A12" s="62" t="s">
        <v>892</v>
      </c>
      <c r="B12" s="62" t="s">
        <v>875</v>
      </c>
      <c r="C12" s="62" t="s">
        <v>893</v>
      </c>
      <c r="D12" s="62" t="s">
        <v>692</v>
      </c>
      <c r="E12" s="62" t="s">
        <v>693</v>
      </c>
      <c r="F12" s="62">
        <v>1</v>
      </c>
      <c r="G12" s="62" t="s">
        <v>672</v>
      </c>
      <c r="H12" s="128" t="s">
        <v>55</v>
      </c>
      <c r="I12" s="106">
        <v>1.0999999999999999E-2</v>
      </c>
      <c r="J12" s="106" t="s">
        <v>842</v>
      </c>
      <c r="K12" s="106">
        <v>0</v>
      </c>
      <c r="L12" s="117">
        <v>1</v>
      </c>
      <c r="M12" s="117">
        <v>0.9</v>
      </c>
      <c r="N12" s="117">
        <v>2</v>
      </c>
      <c r="O12" s="117">
        <v>11</v>
      </c>
      <c r="P12" s="117">
        <v>19</v>
      </c>
      <c r="Q12" s="117">
        <v>4.8</v>
      </c>
      <c r="R12" s="117">
        <v>0.21</v>
      </c>
      <c r="S12" s="117">
        <v>1.7999999999999999E-2</v>
      </c>
      <c r="T12" s="117">
        <v>5.2</v>
      </c>
      <c r="U12" s="117">
        <v>6</v>
      </c>
      <c r="V12" s="117">
        <v>0.36</v>
      </c>
      <c r="W12" s="117">
        <v>9.4</v>
      </c>
      <c r="X12" s="117">
        <v>0.88</v>
      </c>
      <c r="Y12" s="117">
        <v>1.44</v>
      </c>
      <c r="Z12" s="117">
        <v>8.5000000000000006E-2</v>
      </c>
      <c r="AA12" s="117">
        <v>0.51</v>
      </c>
      <c r="AB12" s="117">
        <v>0.21</v>
      </c>
      <c r="AC12" s="117">
        <v>0.04</v>
      </c>
      <c r="AD12" s="117">
        <v>0.06</v>
      </c>
      <c r="AE12" s="117">
        <v>0.99</v>
      </c>
      <c r="AF12" s="117">
        <v>0.47</v>
      </c>
      <c r="AG12" s="117">
        <v>9.1</v>
      </c>
      <c r="AH12" s="117">
        <v>0.02</v>
      </c>
      <c r="AI12" s="117">
        <v>39.799999999999997</v>
      </c>
      <c r="AJ12" s="117">
        <v>281.95999999999998</v>
      </c>
      <c r="AK12" s="117">
        <v>2.42</v>
      </c>
      <c r="AL12" s="117">
        <v>0.38</v>
      </c>
      <c r="AM12" s="117">
        <v>284.38</v>
      </c>
      <c r="AN12" s="117">
        <v>0.38</v>
      </c>
      <c r="AO12" s="106">
        <v>0.49</v>
      </c>
      <c r="AP12" s="133">
        <v>4.8999999999999998E-3</v>
      </c>
      <c r="AQ12" s="118">
        <f t="shared" si="0"/>
        <v>512.91899999999987</v>
      </c>
      <c r="AR12" s="118">
        <f t="shared" si="1"/>
        <v>0.55443452085027078</v>
      </c>
      <c r="AS12" s="119">
        <f t="shared" si="2"/>
        <v>554434.52085027075</v>
      </c>
      <c r="AT12" s="118">
        <f t="shared" si="3"/>
        <v>4.2137023584620579</v>
      </c>
      <c r="AU12" s="134"/>
      <c r="AV12" s="120"/>
      <c r="AW12" s="120"/>
      <c r="AX12" s="120"/>
      <c r="AY12" s="120"/>
      <c r="AZ12" s="120"/>
      <c r="BA12" s="120"/>
    </row>
    <row r="13" spans="1:53" x14ac:dyDescent="0.3">
      <c r="A13" s="63" t="s">
        <v>894</v>
      </c>
      <c r="B13" s="63" t="s">
        <v>875</v>
      </c>
      <c r="C13" s="63" t="s">
        <v>895</v>
      </c>
      <c r="D13" s="63" t="s">
        <v>692</v>
      </c>
      <c r="E13" s="63" t="s">
        <v>695</v>
      </c>
      <c r="F13" s="63">
        <v>2</v>
      </c>
      <c r="G13" s="63" t="s">
        <v>672</v>
      </c>
      <c r="H13" s="128" t="s">
        <v>55</v>
      </c>
      <c r="I13" s="111">
        <v>7.0000000000000001E-3</v>
      </c>
      <c r="J13" s="111" t="s">
        <v>266</v>
      </c>
      <c r="K13" s="111">
        <v>0</v>
      </c>
      <c r="L13" s="12">
        <v>1</v>
      </c>
      <c r="M13" s="12">
        <v>0.9</v>
      </c>
      <c r="N13" s="12">
        <v>0.9</v>
      </c>
      <c r="O13" s="12">
        <v>12</v>
      </c>
      <c r="P13" s="12">
        <v>0.95</v>
      </c>
      <c r="Q13" s="12">
        <v>3.2</v>
      </c>
      <c r="R13" s="12">
        <v>0.11</v>
      </c>
      <c r="S13" s="12">
        <v>1.2999999999999999E-2</v>
      </c>
      <c r="T13" s="12">
        <v>5</v>
      </c>
      <c r="U13" s="12">
        <v>5.7</v>
      </c>
      <c r="V13" s="12">
        <v>0.27</v>
      </c>
      <c r="W13" s="12">
        <v>9.3000000000000007</v>
      </c>
      <c r="X13" s="12">
        <v>0.24</v>
      </c>
      <c r="Y13" s="12">
        <v>1.43</v>
      </c>
      <c r="Z13" s="12">
        <v>7.0000000000000007E-2</v>
      </c>
      <c r="AA13" s="12">
        <v>0.22</v>
      </c>
      <c r="AB13" s="12">
        <v>0.05</v>
      </c>
      <c r="AC13" s="12">
        <v>0.02</v>
      </c>
      <c r="AD13" s="12">
        <v>0.06</v>
      </c>
      <c r="AE13" s="12">
        <v>1.88</v>
      </c>
      <c r="AF13" s="12">
        <v>0.18</v>
      </c>
      <c r="AG13" s="12">
        <v>8.3000000000000007</v>
      </c>
      <c r="AH13" s="12">
        <v>0.04</v>
      </c>
      <c r="AI13" s="12">
        <v>29</v>
      </c>
      <c r="AJ13" s="12">
        <v>335.43</v>
      </c>
      <c r="AK13" s="111">
        <v>0.9</v>
      </c>
      <c r="AL13" s="12">
        <v>0.21</v>
      </c>
      <c r="AM13" s="12">
        <v>335.43</v>
      </c>
      <c r="AN13" s="12">
        <v>0.21</v>
      </c>
      <c r="AO13" s="111">
        <v>0.49</v>
      </c>
      <c r="AP13" s="129">
        <v>4.8999999999999998E-3</v>
      </c>
      <c r="AQ13" s="109">
        <f t="shared" si="0"/>
        <v>512.91899999999987</v>
      </c>
      <c r="AR13" s="109">
        <f t="shared" si="1"/>
        <v>0.65396290642382149</v>
      </c>
      <c r="AS13" s="110">
        <f t="shared" si="2"/>
        <v>653962.90642382146</v>
      </c>
      <c r="AT13" s="109">
        <f t="shared" si="3"/>
        <v>2.7466442069800499</v>
      </c>
      <c r="AU13" s="112"/>
      <c r="AV13" s="59"/>
      <c r="AW13" s="59"/>
      <c r="AX13" s="59"/>
      <c r="AY13" s="59"/>
      <c r="AZ13" s="59"/>
      <c r="BA13" s="59"/>
    </row>
    <row r="14" spans="1:53" x14ac:dyDescent="0.3">
      <c r="A14" s="63" t="s">
        <v>896</v>
      </c>
      <c r="B14" s="63" t="s">
        <v>875</v>
      </c>
      <c r="C14" s="63" t="s">
        <v>897</v>
      </c>
      <c r="D14" s="63" t="s">
        <v>692</v>
      </c>
      <c r="E14" s="63" t="s">
        <v>697</v>
      </c>
      <c r="F14" s="63">
        <v>3</v>
      </c>
      <c r="G14" s="63" t="s">
        <v>672</v>
      </c>
      <c r="H14" s="128" t="s">
        <v>55</v>
      </c>
      <c r="I14" s="111">
        <v>7.0000000000000001E-3</v>
      </c>
      <c r="J14" s="111" t="s">
        <v>266</v>
      </c>
      <c r="K14" s="111">
        <v>0</v>
      </c>
      <c r="L14" s="12">
        <v>1</v>
      </c>
      <c r="M14" s="12">
        <v>0.9</v>
      </c>
      <c r="N14" s="12">
        <v>2</v>
      </c>
      <c r="O14" s="12">
        <v>9</v>
      </c>
      <c r="P14" s="12">
        <v>15</v>
      </c>
      <c r="Q14" s="12">
        <v>1.5</v>
      </c>
      <c r="R14" s="12">
        <v>7.0000000000000007E-2</v>
      </c>
      <c r="S14" s="12">
        <v>8.9999999999999993E-3</v>
      </c>
      <c r="T14" s="12">
        <v>4.7</v>
      </c>
      <c r="U14" s="12">
        <v>5.7</v>
      </c>
      <c r="V14" s="12">
        <v>0.28000000000000003</v>
      </c>
      <c r="W14" s="12">
        <v>8.5</v>
      </c>
      <c r="X14" s="12">
        <v>0.33</v>
      </c>
      <c r="Y14" s="12">
        <v>0.92</v>
      </c>
      <c r="Z14" s="12">
        <v>7.2999999999999995E-2</v>
      </c>
      <c r="AA14" s="12">
        <v>0.18</v>
      </c>
      <c r="AB14" s="12">
        <v>0.05</v>
      </c>
      <c r="AC14" s="12">
        <v>0.02</v>
      </c>
      <c r="AD14" s="12">
        <v>0.01</v>
      </c>
      <c r="AE14" s="12">
        <v>1.78</v>
      </c>
      <c r="AF14" s="12">
        <v>0.14000000000000001</v>
      </c>
      <c r="AG14" s="12">
        <v>7.1</v>
      </c>
      <c r="AH14" s="12">
        <v>0.02</v>
      </c>
      <c r="AI14" s="12">
        <v>23.8</v>
      </c>
      <c r="AJ14" s="12">
        <v>299.3</v>
      </c>
      <c r="AK14" s="111">
        <v>0.9</v>
      </c>
      <c r="AL14" s="12">
        <v>0.21</v>
      </c>
      <c r="AM14" s="12">
        <v>299.3</v>
      </c>
      <c r="AN14" s="12">
        <v>0.21</v>
      </c>
      <c r="AO14" s="111">
        <v>0.49</v>
      </c>
      <c r="AP14" s="129">
        <v>4.8999999999999998E-3</v>
      </c>
      <c r="AQ14" s="109">
        <f t="shared" si="0"/>
        <v>512.91899999999987</v>
      </c>
      <c r="AR14" s="109">
        <f t="shared" si="1"/>
        <v>0.58352293442044467</v>
      </c>
      <c r="AS14" s="110">
        <f t="shared" si="2"/>
        <v>583522.93442044465</v>
      </c>
      <c r="AT14" s="109">
        <f t="shared" si="3"/>
        <v>2.4507963245658675</v>
      </c>
      <c r="AU14" s="112"/>
      <c r="AV14" s="59"/>
      <c r="AW14" s="59"/>
      <c r="AX14" s="59"/>
      <c r="AY14" s="59"/>
      <c r="AZ14" s="59"/>
      <c r="BA14" s="59"/>
    </row>
    <row r="15" spans="1:53" s="45" customFormat="1" x14ac:dyDescent="0.3">
      <c r="A15" s="64" t="s">
        <v>898</v>
      </c>
      <c r="B15" s="64" t="s">
        <v>875</v>
      </c>
      <c r="C15" s="64" t="s">
        <v>899</v>
      </c>
      <c r="D15" s="64" t="s">
        <v>692</v>
      </c>
      <c r="E15" s="64" t="s">
        <v>700</v>
      </c>
      <c r="F15" s="64">
        <v>4</v>
      </c>
      <c r="G15" s="64" t="s">
        <v>672</v>
      </c>
      <c r="H15" s="130" t="s">
        <v>55</v>
      </c>
      <c r="I15" s="113">
        <v>8.0000000000000002E-3</v>
      </c>
      <c r="J15" s="113" t="s">
        <v>891</v>
      </c>
      <c r="K15" s="113">
        <v>0</v>
      </c>
      <c r="L15" s="14">
        <v>1</v>
      </c>
      <c r="M15" s="14">
        <v>0.9</v>
      </c>
      <c r="N15" s="14">
        <v>1</v>
      </c>
      <c r="O15" s="14">
        <v>12</v>
      </c>
      <c r="P15" s="14">
        <v>21</v>
      </c>
      <c r="Q15" s="14">
        <v>1.6</v>
      </c>
      <c r="R15" s="14">
        <v>0.14000000000000001</v>
      </c>
      <c r="S15" s="14">
        <v>1.2999999999999999E-2</v>
      </c>
      <c r="T15" s="14">
        <v>5</v>
      </c>
      <c r="U15" s="14">
        <v>5.7</v>
      </c>
      <c r="V15" s="14">
        <v>0.32</v>
      </c>
      <c r="W15" s="14">
        <v>11</v>
      </c>
      <c r="X15" s="14">
        <v>0.67</v>
      </c>
      <c r="Y15" s="14">
        <v>0.47</v>
      </c>
      <c r="Z15" s="14">
        <v>7.1999999999999995E-2</v>
      </c>
      <c r="AA15" s="14">
        <v>0.28000000000000003</v>
      </c>
      <c r="AB15" s="14">
        <v>7.0000000000000007E-2</v>
      </c>
      <c r="AC15" s="14">
        <v>0.03</v>
      </c>
      <c r="AD15" s="14">
        <v>0.02</v>
      </c>
      <c r="AE15" s="14">
        <v>1.32</v>
      </c>
      <c r="AF15" s="14">
        <v>0.19</v>
      </c>
      <c r="AG15" s="14">
        <v>10.5</v>
      </c>
      <c r="AH15" s="14">
        <v>0.02</v>
      </c>
      <c r="AI15" s="14">
        <v>30.7</v>
      </c>
      <c r="AJ15" s="14">
        <v>599.62</v>
      </c>
      <c r="AK15" s="14">
        <v>0.9</v>
      </c>
      <c r="AL15" s="14">
        <v>0.21</v>
      </c>
      <c r="AM15" s="14">
        <v>600.01</v>
      </c>
      <c r="AN15" s="14">
        <v>0.21</v>
      </c>
      <c r="AO15" s="113">
        <v>0.49</v>
      </c>
      <c r="AP15" s="131">
        <v>4.8999999999999998E-3</v>
      </c>
      <c r="AQ15" s="114">
        <f t="shared" si="0"/>
        <v>512.91899999999987</v>
      </c>
      <c r="AR15" s="114">
        <f t="shared" si="1"/>
        <v>1.1697948409008052</v>
      </c>
      <c r="AS15" s="115">
        <f t="shared" si="2"/>
        <v>1169794.8409008053</v>
      </c>
      <c r="AT15" s="114">
        <f t="shared" si="3"/>
        <v>4.9131383317833812</v>
      </c>
      <c r="AU15" s="132"/>
      <c r="AV15" s="121"/>
      <c r="AW15" s="121"/>
      <c r="AX15" s="121"/>
      <c r="AY15" s="121"/>
      <c r="AZ15" s="121"/>
      <c r="BA15" s="121"/>
    </row>
    <row r="16" spans="1:53" s="35" customFormat="1" x14ac:dyDescent="0.3">
      <c r="A16" s="62" t="s">
        <v>900</v>
      </c>
      <c r="B16" s="62" t="s">
        <v>875</v>
      </c>
      <c r="C16" s="62" t="s">
        <v>901</v>
      </c>
      <c r="D16" s="62" t="s">
        <v>855</v>
      </c>
      <c r="E16" s="62" t="s">
        <v>704</v>
      </c>
      <c r="F16" s="62">
        <v>1</v>
      </c>
      <c r="G16" s="62" t="s">
        <v>672</v>
      </c>
      <c r="H16" s="128" t="s">
        <v>55</v>
      </c>
      <c r="I16" s="106">
        <v>8.9999999999999993E-3</v>
      </c>
      <c r="J16" s="106" t="s">
        <v>842</v>
      </c>
      <c r="K16" s="117">
        <v>0</v>
      </c>
      <c r="L16" s="117">
        <v>1</v>
      </c>
      <c r="M16" s="117">
        <v>1</v>
      </c>
      <c r="N16" s="117">
        <v>6</v>
      </c>
      <c r="O16" s="117">
        <v>12</v>
      </c>
      <c r="P16" s="117">
        <v>16</v>
      </c>
      <c r="Q16" s="117">
        <v>1.6</v>
      </c>
      <c r="R16" s="117">
        <v>0.15</v>
      </c>
      <c r="S16" s="117">
        <v>0.02</v>
      </c>
      <c r="T16" s="117">
        <v>4.8</v>
      </c>
      <c r="U16" s="117">
        <v>5.3</v>
      </c>
      <c r="V16" s="117">
        <v>0.35</v>
      </c>
      <c r="W16" s="117">
        <v>12.5</v>
      </c>
      <c r="X16" s="117">
        <v>0.64</v>
      </c>
      <c r="Y16" s="117">
        <v>1</v>
      </c>
      <c r="Z16" s="117">
        <v>0.10199999999999999</v>
      </c>
      <c r="AA16" s="117">
        <v>0.33</v>
      </c>
      <c r="AB16" s="117">
        <v>0.03</v>
      </c>
      <c r="AC16" s="117">
        <v>0.03</v>
      </c>
      <c r="AD16" s="117">
        <v>0.01</v>
      </c>
      <c r="AE16" s="117">
        <v>2.2200000000000002</v>
      </c>
      <c r="AF16" s="117">
        <v>0.1</v>
      </c>
      <c r="AG16" s="117">
        <v>3.2</v>
      </c>
      <c r="AH16" s="117">
        <v>0.03</v>
      </c>
      <c r="AI16" s="117">
        <v>32.799999999999997</v>
      </c>
      <c r="AJ16" s="117">
        <v>510.58</v>
      </c>
      <c r="AK16" s="106">
        <v>0.9</v>
      </c>
      <c r="AL16" s="117">
        <v>0.15</v>
      </c>
      <c r="AM16" s="117">
        <v>510.58</v>
      </c>
      <c r="AN16" s="117">
        <v>0.15</v>
      </c>
      <c r="AO16" s="106">
        <v>0.49</v>
      </c>
      <c r="AP16" s="133">
        <v>4.8999999999999998E-3</v>
      </c>
      <c r="AQ16" s="118">
        <f t="shared" si="0"/>
        <v>512.91899999999987</v>
      </c>
      <c r="AR16" s="118">
        <f t="shared" si="1"/>
        <v>0.99543982578145884</v>
      </c>
      <c r="AS16" s="119">
        <f t="shared" si="2"/>
        <v>995439.82578145887</v>
      </c>
      <c r="AT16" s="118">
        <f t="shared" si="3"/>
        <v>2.9863194773443764</v>
      </c>
      <c r="AU16" s="134"/>
      <c r="AV16" s="120"/>
      <c r="AW16" s="120"/>
      <c r="AX16" s="120"/>
      <c r="AY16" s="120"/>
      <c r="AZ16" s="120"/>
      <c r="BA16" s="120"/>
    </row>
    <row r="17" spans="1:53" x14ac:dyDescent="0.3">
      <c r="A17" s="63" t="s">
        <v>902</v>
      </c>
      <c r="B17" s="63" t="s">
        <v>875</v>
      </c>
      <c r="C17" s="63" t="s">
        <v>903</v>
      </c>
      <c r="D17" s="63" t="s">
        <v>855</v>
      </c>
      <c r="E17" s="63" t="s">
        <v>706</v>
      </c>
      <c r="F17" s="63">
        <v>2</v>
      </c>
      <c r="G17" s="63" t="s">
        <v>672</v>
      </c>
      <c r="H17" s="128" t="s">
        <v>55</v>
      </c>
      <c r="I17" s="111">
        <v>6.0000000000000001E-3</v>
      </c>
      <c r="J17" s="111" t="s">
        <v>842</v>
      </c>
      <c r="K17" s="111">
        <v>0</v>
      </c>
      <c r="L17" s="12">
        <v>1</v>
      </c>
      <c r="M17" s="12">
        <v>0.9</v>
      </c>
      <c r="N17" s="12">
        <v>5</v>
      </c>
      <c r="O17" s="12">
        <v>11</v>
      </c>
      <c r="P17" s="12">
        <v>16</v>
      </c>
      <c r="Q17" s="12">
        <v>1.3</v>
      </c>
      <c r="R17" s="12">
        <v>0.1</v>
      </c>
      <c r="S17" s="12">
        <v>1.4999999999999999E-2</v>
      </c>
      <c r="T17" s="12">
        <v>4.8</v>
      </c>
      <c r="U17" s="12">
        <v>5.2</v>
      </c>
      <c r="V17" s="12">
        <v>0.2</v>
      </c>
      <c r="W17" s="12">
        <v>10.6</v>
      </c>
      <c r="X17" s="12">
        <v>0.47</v>
      </c>
      <c r="Y17" s="12">
        <v>2.98</v>
      </c>
      <c r="Z17" s="12">
        <v>9.1999999999999998E-2</v>
      </c>
      <c r="AA17" s="12">
        <v>0.24</v>
      </c>
      <c r="AB17" s="12">
        <v>0.02</v>
      </c>
      <c r="AC17" s="12">
        <v>0.03</v>
      </c>
      <c r="AD17" s="12">
        <v>0.02</v>
      </c>
      <c r="AE17" s="12">
        <v>1.89</v>
      </c>
      <c r="AF17" s="12">
        <v>0.09</v>
      </c>
      <c r="AG17" s="12">
        <v>6.2</v>
      </c>
      <c r="AH17" s="12">
        <v>0.01</v>
      </c>
      <c r="AI17" s="12">
        <v>28</v>
      </c>
      <c r="AJ17" s="12">
        <v>465.56</v>
      </c>
      <c r="AK17" s="111">
        <v>0.9</v>
      </c>
      <c r="AL17" s="12">
        <v>0.1</v>
      </c>
      <c r="AM17" s="12">
        <v>465.56</v>
      </c>
      <c r="AN17" s="12">
        <v>0.1</v>
      </c>
      <c r="AO17" s="111">
        <v>0.49</v>
      </c>
      <c r="AP17" s="129">
        <v>4.8999999999999998E-3</v>
      </c>
      <c r="AQ17" s="109">
        <f t="shared" si="0"/>
        <v>512.91899999999987</v>
      </c>
      <c r="AR17" s="109">
        <f t="shared" si="1"/>
        <v>0.90766768242159113</v>
      </c>
      <c r="AS17" s="110">
        <f t="shared" si="2"/>
        <v>907667.68242159113</v>
      </c>
      <c r="AT17" s="109">
        <f t="shared" si="3"/>
        <v>1.8153353648431825</v>
      </c>
      <c r="AU17" s="112"/>
      <c r="AV17" s="59"/>
      <c r="AW17" s="59"/>
      <c r="AX17" s="59"/>
      <c r="AY17" s="59"/>
      <c r="AZ17" s="59"/>
      <c r="BA17" s="59"/>
    </row>
    <row r="18" spans="1:53" x14ac:dyDescent="0.3">
      <c r="A18" s="63" t="s">
        <v>904</v>
      </c>
      <c r="B18" s="63" t="s">
        <v>875</v>
      </c>
      <c r="C18" s="63" t="s">
        <v>905</v>
      </c>
      <c r="D18" s="63" t="s">
        <v>855</v>
      </c>
      <c r="E18" s="63" t="s">
        <v>708</v>
      </c>
      <c r="F18" s="63">
        <v>3</v>
      </c>
      <c r="G18" s="63" t="s">
        <v>672</v>
      </c>
      <c r="H18" s="128" t="s">
        <v>55</v>
      </c>
      <c r="I18" s="111">
        <v>7.0000000000000001E-3</v>
      </c>
      <c r="J18" s="111" t="s">
        <v>266</v>
      </c>
      <c r="K18" s="12">
        <v>0</v>
      </c>
      <c r="L18" s="12">
        <v>1</v>
      </c>
      <c r="M18" s="12">
        <v>0.9</v>
      </c>
      <c r="N18" s="12">
        <v>2</v>
      </c>
      <c r="O18" s="12">
        <v>12</v>
      </c>
      <c r="P18" s="12">
        <v>17</v>
      </c>
      <c r="Q18" s="12">
        <v>1.1000000000000001</v>
      </c>
      <c r="R18" s="12">
        <v>0.11</v>
      </c>
      <c r="S18" s="12">
        <v>1.2999999999999999E-2</v>
      </c>
      <c r="T18" s="12">
        <v>5.0999999999999996</v>
      </c>
      <c r="U18" s="12">
        <v>5.7</v>
      </c>
      <c r="V18" s="12">
        <v>0.19</v>
      </c>
      <c r="W18" s="12">
        <v>6.5</v>
      </c>
      <c r="X18" s="12">
        <v>0.4</v>
      </c>
      <c r="Y18" s="12">
        <v>1.99</v>
      </c>
      <c r="Z18" s="12">
        <v>5.5E-2</v>
      </c>
      <c r="AA18" s="12">
        <v>0.23</v>
      </c>
      <c r="AB18" s="12">
        <v>0.02</v>
      </c>
      <c r="AC18" s="12">
        <v>0.03</v>
      </c>
      <c r="AD18" s="12">
        <v>0.01</v>
      </c>
      <c r="AE18" s="12">
        <v>1.1399999999999999</v>
      </c>
      <c r="AF18" s="12">
        <v>0.11</v>
      </c>
      <c r="AG18" s="12">
        <v>7.3</v>
      </c>
      <c r="AH18" s="12">
        <v>0.03</v>
      </c>
      <c r="AI18" s="12">
        <v>25.4</v>
      </c>
      <c r="AJ18" s="12">
        <v>690.38</v>
      </c>
      <c r="AK18" s="111">
        <v>0.9</v>
      </c>
      <c r="AL18" s="12">
        <v>0.13</v>
      </c>
      <c r="AM18" s="12">
        <v>690.38</v>
      </c>
      <c r="AN18" s="12">
        <v>0.13</v>
      </c>
      <c r="AO18" s="111">
        <v>0.49</v>
      </c>
      <c r="AP18" s="129">
        <v>4.8999999999999998E-3</v>
      </c>
      <c r="AQ18" s="109">
        <f t="shared" si="0"/>
        <v>512.91899999999987</v>
      </c>
      <c r="AR18" s="109">
        <f t="shared" si="1"/>
        <v>1.3459825040600957</v>
      </c>
      <c r="AS18" s="110">
        <f t="shared" si="2"/>
        <v>1345982.5040600956</v>
      </c>
      <c r="AT18" s="109">
        <f t="shared" si="3"/>
        <v>3.4995545105562482</v>
      </c>
      <c r="AU18" s="112"/>
      <c r="AV18" s="59"/>
      <c r="AW18" s="59"/>
      <c r="AX18" s="59"/>
      <c r="AY18" s="59"/>
      <c r="AZ18" s="59"/>
      <c r="BA18" s="59"/>
    </row>
    <row r="19" spans="1:53" s="45" customFormat="1" x14ac:dyDescent="0.3">
      <c r="A19" s="64" t="s">
        <v>906</v>
      </c>
      <c r="B19" s="64" t="s">
        <v>875</v>
      </c>
      <c r="C19" s="64" t="s">
        <v>907</v>
      </c>
      <c r="D19" s="64" t="s">
        <v>855</v>
      </c>
      <c r="E19" s="64" t="s">
        <v>710</v>
      </c>
      <c r="F19" s="64">
        <v>4</v>
      </c>
      <c r="G19" s="64" t="s">
        <v>672</v>
      </c>
      <c r="H19" s="130" t="s">
        <v>55</v>
      </c>
      <c r="I19" s="113">
        <v>1.6E-2</v>
      </c>
      <c r="J19" s="113" t="s">
        <v>266</v>
      </c>
      <c r="K19" s="113">
        <v>0</v>
      </c>
      <c r="L19" s="14">
        <v>1</v>
      </c>
      <c r="M19" s="14">
        <v>0.9</v>
      </c>
      <c r="N19" s="14">
        <v>2</v>
      </c>
      <c r="O19" s="14">
        <v>16</v>
      </c>
      <c r="P19" s="14">
        <v>17</v>
      </c>
      <c r="Q19" s="14">
        <v>1.2</v>
      </c>
      <c r="R19" s="14">
        <v>0.13</v>
      </c>
      <c r="S19" s="14">
        <v>0.01</v>
      </c>
      <c r="T19" s="14">
        <v>4.8</v>
      </c>
      <c r="U19" s="14">
        <v>5.4</v>
      </c>
      <c r="V19" s="14">
        <v>0.33</v>
      </c>
      <c r="W19" s="14">
        <v>13.6</v>
      </c>
      <c r="X19" s="14">
        <v>0.57999999999999996</v>
      </c>
      <c r="Y19" s="14">
        <v>5.69</v>
      </c>
      <c r="Z19" s="14">
        <v>9.9000000000000005E-2</v>
      </c>
      <c r="AA19" s="14">
        <v>0.3</v>
      </c>
      <c r="AB19" s="14">
        <v>0.02</v>
      </c>
      <c r="AC19" s="14">
        <v>0.04</v>
      </c>
      <c r="AD19" s="14">
        <v>8.9999999999999993E-3</v>
      </c>
      <c r="AE19" s="14">
        <v>2.0499999999999998</v>
      </c>
      <c r="AF19" s="14">
        <v>0.13</v>
      </c>
      <c r="AG19" s="14">
        <v>10.1</v>
      </c>
      <c r="AH19" s="14">
        <v>0.02</v>
      </c>
      <c r="AI19" s="14">
        <v>37.4</v>
      </c>
      <c r="AJ19" s="14">
        <v>283.85000000000002</v>
      </c>
      <c r="AK19" s="113">
        <v>0.9</v>
      </c>
      <c r="AL19" s="14">
        <v>0.18</v>
      </c>
      <c r="AM19" s="14">
        <v>283.85000000000002</v>
      </c>
      <c r="AN19" s="14">
        <v>0.18</v>
      </c>
      <c r="AO19" s="113">
        <v>0.49</v>
      </c>
      <c r="AP19" s="131">
        <v>4.8999999999999998E-3</v>
      </c>
      <c r="AQ19" s="114">
        <f t="shared" si="0"/>
        <v>512.91899999999987</v>
      </c>
      <c r="AR19" s="114">
        <f t="shared" si="1"/>
        <v>0.55340121929583441</v>
      </c>
      <c r="AS19" s="115">
        <f t="shared" si="2"/>
        <v>553401.21929583442</v>
      </c>
      <c r="AT19" s="114">
        <f t="shared" si="3"/>
        <v>1.9922443894650037</v>
      </c>
      <c r="AU19" s="132"/>
      <c r="AV19" s="121"/>
      <c r="AW19" s="121"/>
      <c r="AX19" s="121"/>
      <c r="AY19" s="121"/>
      <c r="AZ19" s="121"/>
      <c r="BA19" s="121"/>
    </row>
    <row r="20" spans="1:53" s="35" customFormat="1" x14ac:dyDescent="0.3">
      <c r="A20" s="62" t="s">
        <v>908</v>
      </c>
      <c r="B20" s="62" t="s">
        <v>875</v>
      </c>
      <c r="C20" s="62" t="s">
        <v>909</v>
      </c>
      <c r="D20" s="62" t="s">
        <v>860</v>
      </c>
      <c r="E20" s="62" t="s">
        <v>714</v>
      </c>
      <c r="F20" s="62">
        <v>1</v>
      </c>
      <c r="G20" s="62" t="s">
        <v>672</v>
      </c>
      <c r="H20" s="128" t="s">
        <v>55</v>
      </c>
      <c r="I20" s="106">
        <v>1.0999999999999999E-2</v>
      </c>
      <c r="J20" s="106" t="s">
        <v>842</v>
      </c>
      <c r="K20" s="117">
        <v>0</v>
      </c>
      <c r="L20" s="117">
        <v>1</v>
      </c>
      <c r="M20" s="117">
        <v>0.9</v>
      </c>
      <c r="N20" s="117">
        <v>1</v>
      </c>
      <c r="O20" s="117">
        <v>17</v>
      </c>
      <c r="P20" s="117">
        <v>0.95</v>
      </c>
      <c r="Q20" s="117">
        <v>1</v>
      </c>
      <c r="R20" s="117">
        <v>0.13</v>
      </c>
      <c r="S20" s="117">
        <v>1.2999999999999999E-2</v>
      </c>
      <c r="T20" s="117">
        <v>5</v>
      </c>
      <c r="U20" s="117">
        <v>5.5</v>
      </c>
      <c r="V20" s="117">
        <v>0.28999999999999998</v>
      </c>
      <c r="W20" s="117">
        <v>9.9</v>
      </c>
      <c r="X20" s="117">
        <v>0.3</v>
      </c>
      <c r="Y20" s="117">
        <v>9.48</v>
      </c>
      <c r="Z20" s="117">
        <v>4.4999999999999998E-2</v>
      </c>
      <c r="AA20" s="117">
        <v>0.23</v>
      </c>
      <c r="AB20" s="117">
        <v>0.02</v>
      </c>
      <c r="AC20" s="117">
        <v>0.02</v>
      </c>
      <c r="AD20" s="117">
        <v>0.02</v>
      </c>
      <c r="AE20" s="117">
        <v>1.08</v>
      </c>
      <c r="AF20" s="117">
        <v>0.17</v>
      </c>
      <c r="AG20" s="117">
        <v>7.3</v>
      </c>
      <c r="AH20" s="117">
        <v>0.02</v>
      </c>
      <c r="AI20" s="117">
        <v>26.8</v>
      </c>
      <c r="AJ20" s="117">
        <v>563.32000000000005</v>
      </c>
      <c r="AK20" s="106">
        <v>0.9</v>
      </c>
      <c r="AL20" s="117">
        <v>0.14000000000000001</v>
      </c>
      <c r="AM20" s="117">
        <v>563.32000000000005</v>
      </c>
      <c r="AN20" s="117">
        <v>0.14000000000000001</v>
      </c>
      <c r="AO20" s="106">
        <v>0.49</v>
      </c>
      <c r="AP20" s="133">
        <v>4.8999999999999998E-3</v>
      </c>
      <c r="AQ20" s="118">
        <f t="shared" si="0"/>
        <v>512.91899999999987</v>
      </c>
      <c r="AR20" s="118">
        <f t="shared" si="1"/>
        <v>1.0982630785757599</v>
      </c>
      <c r="AS20" s="119">
        <f t="shared" si="2"/>
        <v>1098263.0785757599</v>
      </c>
      <c r="AT20" s="118">
        <f t="shared" si="3"/>
        <v>3.075136620012128</v>
      </c>
      <c r="AU20" s="134"/>
      <c r="AV20" s="120"/>
      <c r="AW20" s="120"/>
      <c r="AX20" s="120"/>
      <c r="AY20" s="120"/>
      <c r="AZ20" s="120"/>
      <c r="BA20" s="120"/>
    </row>
    <row r="21" spans="1:53" x14ac:dyDescent="0.3">
      <c r="A21" s="63" t="s">
        <v>910</v>
      </c>
      <c r="B21" s="63" t="s">
        <v>875</v>
      </c>
      <c r="C21" s="63" t="s">
        <v>911</v>
      </c>
      <c r="D21" s="63" t="s">
        <v>860</v>
      </c>
      <c r="E21" s="63" t="s">
        <v>716</v>
      </c>
      <c r="F21" s="63">
        <v>2</v>
      </c>
      <c r="G21" s="63" t="s">
        <v>672</v>
      </c>
      <c r="H21" s="128" t="s">
        <v>55</v>
      </c>
      <c r="I21" s="111">
        <v>1.2999999999999999E-2</v>
      </c>
      <c r="J21" s="111" t="s">
        <v>842</v>
      </c>
      <c r="K21" s="12">
        <v>0</v>
      </c>
      <c r="L21" s="12">
        <v>1</v>
      </c>
      <c r="M21" s="12">
        <v>0.9</v>
      </c>
      <c r="N21" s="12">
        <v>0.9</v>
      </c>
      <c r="O21" s="12">
        <v>14</v>
      </c>
      <c r="P21" s="12">
        <v>16</v>
      </c>
      <c r="Q21" s="12">
        <v>4.2</v>
      </c>
      <c r="R21" s="12">
        <v>0.16</v>
      </c>
      <c r="S21" s="12">
        <v>8.9999999999999993E-3</v>
      </c>
      <c r="T21" s="12">
        <v>4.9000000000000004</v>
      </c>
      <c r="U21" s="12">
        <v>5.5</v>
      </c>
      <c r="V21" s="12">
        <v>0.22</v>
      </c>
      <c r="W21" s="12">
        <v>7.6</v>
      </c>
      <c r="X21" s="12">
        <v>0.5</v>
      </c>
      <c r="Y21" s="12">
        <v>2.46</v>
      </c>
      <c r="Z21" s="12">
        <v>5.6000000000000001E-2</v>
      </c>
      <c r="AA21" s="12">
        <v>0.31</v>
      </c>
      <c r="AB21" s="12">
        <v>0.03</v>
      </c>
      <c r="AC21" s="12">
        <v>0.03</v>
      </c>
      <c r="AD21" s="12">
        <v>0.01</v>
      </c>
      <c r="AE21" s="12">
        <v>1.6</v>
      </c>
      <c r="AF21" s="12">
        <v>0.16</v>
      </c>
      <c r="AG21" s="12">
        <v>7.1</v>
      </c>
      <c r="AH21" s="12">
        <v>0.03</v>
      </c>
      <c r="AI21" s="12">
        <v>23.2</v>
      </c>
      <c r="AJ21" s="12">
        <v>750.29</v>
      </c>
      <c r="AK21" s="111">
        <v>0.9</v>
      </c>
      <c r="AL21" s="12">
        <v>0.16</v>
      </c>
      <c r="AM21" s="12">
        <v>750.29</v>
      </c>
      <c r="AN21" s="12">
        <v>0.16</v>
      </c>
      <c r="AO21" s="111">
        <v>0.49</v>
      </c>
      <c r="AP21" s="129">
        <v>4.8999999999999998E-3</v>
      </c>
      <c r="AQ21" s="109">
        <f t="shared" si="0"/>
        <v>512.91899999999987</v>
      </c>
      <c r="AR21" s="109">
        <f t="shared" si="1"/>
        <v>1.4627845722229049</v>
      </c>
      <c r="AS21" s="110">
        <f t="shared" si="2"/>
        <v>1462784.572222905</v>
      </c>
      <c r="AT21" s="109">
        <f t="shared" si="3"/>
        <v>4.6809106311132958</v>
      </c>
      <c r="AU21" s="112"/>
      <c r="AV21" s="59"/>
      <c r="AW21" s="59"/>
      <c r="AX21" s="59"/>
      <c r="AY21" s="59"/>
      <c r="AZ21" s="59"/>
      <c r="BA21" s="59"/>
    </row>
    <row r="22" spans="1:53" x14ac:dyDescent="0.3">
      <c r="A22" s="63" t="s">
        <v>912</v>
      </c>
      <c r="B22" s="63" t="s">
        <v>875</v>
      </c>
      <c r="C22" s="63" t="s">
        <v>913</v>
      </c>
      <c r="D22" s="63" t="s">
        <v>860</v>
      </c>
      <c r="E22" s="63" t="s">
        <v>718</v>
      </c>
      <c r="F22" s="63">
        <v>3</v>
      </c>
      <c r="G22" s="63" t="s">
        <v>672</v>
      </c>
      <c r="H22" s="128" t="s">
        <v>55</v>
      </c>
      <c r="I22" s="111">
        <v>5.0000000000000001E-3</v>
      </c>
      <c r="J22" s="111" t="s">
        <v>842</v>
      </c>
      <c r="K22" s="12">
        <v>0</v>
      </c>
      <c r="L22" s="12">
        <v>1</v>
      </c>
      <c r="M22" s="12">
        <v>0.9</v>
      </c>
      <c r="N22" s="12">
        <v>1</v>
      </c>
      <c r="O22" s="12">
        <v>10</v>
      </c>
      <c r="P22" s="12">
        <v>0.95</v>
      </c>
      <c r="Q22" s="12">
        <v>0.7</v>
      </c>
      <c r="R22" s="12">
        <v>0.11</v>
      </c>
      <c r="S22" s="12">
        <v>8.9999999999999993E-3</v>
      </c>
      <c r="T22" s="12">
        <v>4.8</v>
      </c>
      <c r="U22" s="12">
        <v>5.7</v>
      </c>
      <c r="V22" s="12">
        <v>0.22</v>
      </c>
      <c r="W22" s="12">
        <v>9.3000000000000007</v>
      </c>
      <c r="X22" s="12">
        <v>0.32</v>
      </c>
      <c r="Y22" s="12">
        <v>1.31</v>
      </c>
      <c r="Z22" s="12">
        <v>6.6000000000000003E-2</v>
      </c>
      <c r="AA22" s="12">
        <v>0.19</v>
      </c>
      <c r="AB22" s="12">
        <v>0.02</v>
      </c>
      <c r="AC22" s="12">
        <v>0.02</v>
      </c>
      <c r="AD22" s="12">
        <v>8.9999999999999993E-3</v>
      </c>
      <c r="AE22" s="12">
        <v>1.56</v>
      </c>
      <c r="AF22" s="111">
        <v>0.16</v>
      </c>
      <c r="AG22" s="12">
        <v>4.0999999999999996</v>
      </c>
      <c r="AH22" s="12">
        <v>0.03</v>
      </c>
      <c r="AI22" s="12">
        <v>26.4</v>
      </c>
      <c r="AJ22" s="12">
        <v>800.71</v>
      </c>
      <c r="AK22" s="111">
        <v>0.9</v>
      </c>
      <c r="AL22" s="12">
        <v>0.11</v>
      </c>
      <c r="AM22" s="12">
        <v>800.71</v>
      </c>
      <c r="AN22" s="12">
        <v>0.11</v>
      </c>
      <c r="AO22" s="111">
        <v>0.49</v>
      </c>
      <c r="AP22" s="129">
        <v>4.8999999999999998E-3</v>
      </c>
      <c r="AQ22" s="109">
        <f t="shared" si="0"/>
        <v>512.91899999999987</v>
      </c>
      <c r="AR22" s="109">
        <f t="shared" si="1"/>
        <v>1.5610846936845784</v>
      </c>
      <c r="AS22" s="110">
        <f t="shared" si="2"/>
        <v>1561084.6936845784</v>
      </c>
      <c r="AT22" s="109">
        <f t="shared" si="3"/>
        <v>3.4343863261060723</v>
      </c>
      <c r="AU22" s="112"/>
      <c r="AV22" s="59"/>
      <c r="AW22" s="59"/>
      <c r="AX22" s="59"/>
      <c r="AY22" s="59"/>
      <c r="AZ22" s="59"/>
      <c r="BA22" s="59"/>
    </row>
    <row r="23" spans="1:53" s="45" customFormat="1" x14ac:dyDescent="0.3">
      <c r="A23" s="64" t="s">
        <v>914</v>
      </c>
      <c r="B23" s="64" t="s">
        <v>875</v>
      </c>
      <c r="C23" s="64" t="s">
        <v>915</v>
      </c>
      <c r="D23" s="64" t="s">
        <v>860</v>
      </c>
      <c r="E23" s="64" t="s">
        <v>720</v>
      </c>
      <c r="F23" s="64">
        <v>4</v>
      </c>
      <c r="G23" s="64" t="s">
        <v>672</v>
      </c>
      <c r="H23" s="130" t="s">
        <v>55</v>
      </c>
      <c r="I23" s="113">
        <v>0.01</v>
      </c>
      <c r="J23" s="113" t="s">
        <v>842</v>
      </c>
      <c r="K23" s="14">
        <v>0</v>
      </c>
      <c r="L23" s="14">
        <v>1</v>
      </c>
      <c r="M23" s="14">
        <v>0.9</v>
      </c>
      <c r="N23" s="14">
        <v>0.9</v>
      </c>
      <c r="O23" s="14">
        <v>9</v>
      </c>
      <c r="P23" s="14">
        <v>0.95</v>
      </c>
      <c r="Q23" s="14">
        <v>1.2</v>
      </c>
      <c r="R23" s="14">
        <v>0.11</v>
      </c>
      <c r="S23" s="14">
        <v>8.9999999999999993E-3</v>
      </c>
      <c r="T23" s="14">
        <v>4.9000000000000004</v>
      </c>
      <c r="U23" s="14">
        <v>5.7</v>
      </c>
      <c r="V23" s="14">
        <v>0.26</v>
      </c>
      <c r="W23" s="14">
        <v>7.5</v>
      </c>
      <c r="X23" s="14">
        <v>0.25</v>
      </c>
      <c r="Y23" s="14">
        <v>1.02</v>
      </c>
      <c r="Z23" s="14">
        <v>6.8000000000000005E-2</v>
      </c>
      <c r="AA23" s="14">
        <v>0.3</v>
      </c>
      <c r="AB23" s="14">
        <v>0.02</v>
      </c>
      <c r="AC23" s="14">
        <v>0.03</v>
      </c>
      <c r="AD23" s="14">
        <v>0.01</v>
      </c>
      <c r="AE23" s="14">
        <v>1.34</v>
      </c>
      <c r="AF23" s="14">
        <v>0.13</v>
      </c>
      <c r="AG23" s="14">
        <v>4.0999999999999996</v>
      </c>
      <c r="AH23" s="14">
        <v>0.03</v>
      </c>
      <c r="AI23" s="14">
        <v>25.2</v>
      </c>
      <c r="AJ23" s="14">
        <v>812.52</v>
      </c>
      <c r="AK23" s="113">
        <v>0.9</v>
      </c>
      <c r="AL23" s="14">
        <v>0.12</v>
      </c>
      <c r="AM23" s="14">
        <v>812.52</v>
      </c>
      <c r="AN23" s="14">
        <v>0.12</v>
      </c>
      <c r="AO23" s="113">
        <v>0.49</v>
      </c>
      <c r="AP23" s="131">
        <v>4.8999999999999998E-3</v>
      </c>
      <c r="AQ23" s="114">
        <f t="shared" si="0"/>
        <v>512.91899999999987</v>
      </c>
      <c r="AR23" s="114">
        <f t="shared" si="1"/>
        <v>1.5841097717183419</v>
      </c>
      <c r="AS23" s="115">
        <f t="shared" si="2"/>
        <v>1584109.7717183419</v>
      </c>
      <c r="AT23" s="114">
        <f t="shared" si="3"/>
        <v>3.80186345212402</v>
      </c>
      <c r="AU23" s="132"/>
      <c r="AV23" s="121"/>
      <c r="AW23" s="121"/>
      <c r="AX23" s="121"/>
      <c r="AY23" s="121"/>
      <c r="AZ23" s="121"/>
      <c r="BA23" s="121"/>
    </row>
    <row r="24" spans="1:53" s="35" customFormat="1" x14ac:dyDescent="0.3">
      <c r="A24" s="62" t="s">
        <v>916</v>
      </c>
      <c r="B24" s="62" t="s">
        <v>875</v>
      </c>
      <c r="C24" s="62" t="s">
        <v>917</v>
      </c>
      <c r="D24" s="62" t="s">
        <v>865</v>
      </c>
      <c r="E24" s="62" t="s">
        <v>724</v>
      </c>
      <c r="F24" s="62">
        <v>1</v>
      </c>
      <c r="G24" s="62" t="s">
        <v>672</v>
      </c>
      <c r="H24" s="128" t="s">
        <v>55</v>
      </c>
      <c r="I24" s="106">
        <v>8.0000000000000002E-3</v>
      </c>
      <c r="J24" s="106" t="s">
        <v>842</v>
      </c>
      <c r="K24" s="117">
        <v>0</v>
      </c>
      <c r="L24" s="117">
        <v>1</v>
      </c>
      <c r="M24" s="117">
        <v>0.9</v>
      </c>
      <c r="N24" s="117">
        <v>3</v>
      </c>
      <c r="O24" s="117">
        <v>11</v>
      </c>
      <c r="P24" s="117">
        <v>15</v>
      </c>
      <c r="Q24" s="117">
        <v>4.5</v>
      </c>
      <c r="R24" s="117">
        <v>0.11</v>
      </c>
      <c r="S24" s="117">
        <v>2.3E-2</v>
      </c>
      <c r="T24" s="117">
        <v>4.9000000000000004</v>
      </c>
      <c r="U24" s="117">
        <v>5.4</v>
      </c>
      <c r="V24" s="117">
        <v>0.32</v>
      </c>
      <c r="W24" s="117">
        <v>12.3</v>
      </c>
      <c r="X24" s="117">
        <v>0.5</v>
      </c>
      <c r="Y24" s="117">
        <v>6.95</v>
      </c>
      <c r="Z24" s="117">
        <v>7.2999999999999995E-2</v>
      </c>
      <c r="AA24" s="117">
        <v>0.25</v>
      </c>
      <c r="AB24" s="117">
        <v>0.03</v>
      </c>
      <c r="AC24" s="117">
        <v>0.05</v>
      </c>
      <c r="AD24" s="117">
        <v>0.02</v>
      </c>
      <c r="AE24" s="117">
        <v>1.43</v>
      </c>
      <c r="AF24" s="117">
        <v>0.09</v>
      </c>
      <c r="AG24" s="117">
        <v>5.7</v>
      </c>
      <c r="AH24" s="117">
        <v>0.02</v>
      </c>
      <c r="AI24" s="117">
        <v>30.3</v>
      </c>
      <c r="AJ24" s="117">
        <v>548.91</v>
      </c>
      <c r="AK24" s="106">
        <v>0.9</v>
      </c>
      <c r="AL24" s="117">
        <v>0.15</v>
      </c>
      <c r="AM24" s="117">
        <v>548.91</v>
      </c>
      <c r="AN24" s="117">
        <v>0.15</v>
      </c>
      <c r="AO24" s="106">
        <v>0.49</v>
      </c>
      <c r="AP24" s="133">
        <v>4.8999999999999998E-3</v>
      </c>
      <c r="AQ24" s="118">
        <f t="shared" si="0"/>
        <v>512.91899999999987</v>
      </c>
      <c r="AR24" s="118">
        <f t="shared" si="1"/>
        <v>1.0701689740485343</v>
      </c>
      <c r="AS24" s="119">
        <f t="shared" si="2"/>
        <v>1070168.9740485342</v>
      </c>
      <c r="AT24" s="118">
        <f t="shared" si="3"/>
        <v>3.2105069221456026</v>
      </c>
      <c r="AU24" s="134"/>
      <c r="AV24" s="120"/>
      <c r="AW24" s="120"/>
      <c r="AX24" s="120"/>
      <c r="AY24" s="120"/>
      <c r="AZ24" s="120"/>
      <c r="BA24" s="120"/>
    </row>
    <row r="25" spans="1:53" x14ac:dyDescent="0.3">
      <c r="A25" s="63" t="s">
        <v>918</v>
      </c>
      <c r="B25" s="63" t="s">
        <v>875</v>
      </c>
      <c r="C25" s="63" t="s">
        <v>919</v>
      </c>
      <c r="D25" s="63" t="s">
        <v>865</v>
      </c>
      <c r="E25" s="63" t="s">
        <v>726</v>
      </c>
      <c r="F25" s="63">
        <v>2</v>
      </c>
      <c r="G25" s="63" t="s">
        <v>672</v>
      </c>
      <c r="H25" s="128" t="s">
        <v>55</v>
      </c>
      <c r="I25" s="111">
        <v>4.0000000000000001E-3</v>
      </c>
      <c r="J25" s="111" t="s">
        <v>842</v>
      </c>
      <c r="K25" s="12">
        <v>0</v>
      </c>
      <c r="L25" s="12">
        <v>1</v>
      </c>
      <c r="M25" s="12">
        <v>0.9</v>
      </c>
      <c r="N25" s="12">
        <v>2</v>
      </c>
      <c r="O25" s="12">
        <v>13</v>
      </c>
      <c r="P25" s="12">
        <v>18</v>
      </c>
      <c r="Q25" s="12">
        <v>7.3</v>
      </c>
      <c r="R25" s="12">
        <v>0.13</v>
      </c>
      <c r="S25" s="12">
        <v>2.1000000000000001E-2</v>
      </c>
      <c r="T25" s="12">
        <v>5.0999999999999996</v>
      </c>
      <c r="U25" s="12">
        <v>5.5</v>
      </c>
      <c r="V25" s="12">
        <v>0.28999999999999998</v>
      </c>
      <c r="W25" s="12">
        <v>8.9</v>
      </c>
      <c r="X25" s="12">
        <v>0.47</v>
      </c>
      <c r="Y25" s="12">
        <v>3.01</v>
      </c>
      <c r="Z25" s="12">
        <v>6.9000000000000006E-2</v>
      </c>
      <c r="AA25" s="12">
        <v>0.32</v>
      </c>
      <c r="AB25" s="12">
        <v>0.02</v>
      </c>
      <c r="AC25" s="12">
        <v>0.02</v>
      </c>
      <c r="AD25" s="12">
        <v>0.02</v>
      </c>
      <c r="AE25" s="12">
        <v>1.24</v>
      </c>
      <c r="AF25" s="12">
        <v>0.1</v>
      </c>
      <c r="AG25" s="12">
        <v>3.8</v>
      </c>
      <c r="AH25" s="12">
        <v>0.03</v>
      </c>
      <c r="AI25" s="12">
        <v>36.4</v>
      </c>
      <c r="AJ25" s="12">
        <v>898.45</v>
      </c>
      <c r="AK25" s="111">
        <v>0.9</v>
      </c>
      <c r="AL25" s="12">
        <v>0.13</v>
      </c>
      <c r="AM25" s="12">
        <v>898.45</v>
      </c>
      <c r="AN25" s="12">
        <v>0.13</v>
      </c>
      <c r="AO25" s="111">
        <v>0.49</v>
      </c>
      <c r="AP25" s="129">
        <v>4.8999999999999998E-3</v>
      </c>
      <c r="AQ25" s="109">
        <f t="shared" si="0"/>
        <v>512.91899999999987</v>
      </c>
      <c r="AR25" s="109">
        <f t="shared" si="1"/>
        <v>1.7516410973272589</v>
      </c>
      <c r="AS25" s="110">
        <f t="shared" si="2"/>
        <v>1751641.0973272589</v>
      </c>
      <c r="AT25" s="109">
        <f t="shared" si="3"/>
        <v>4.5542668530508728</v>
      </c>
      <c r="AU25" s="112"/>
      <c r="AV25" s="59"/>
      <c r="AW25" s="59"/>
      <c r="AX25" s="59"/>
      <c r="AY25" s="59"/>
      <c r="AZ25" s="59"/>
      <c r="BA25" s="59"/>
    </row>
    <row r="26" spans="1:53" x14ac:dyDescent="0.3">
      <c r="A26" s="63" t="s">
        <v>920</v>
      </c>
      <c r="B26" s="63" t="s">
        <v>875</v>
      </c>
      <c r="C26" s="63" t="s">
        <v>921</v>
      </c>
      <c r="D26" s="63" t="s">
        <v>865</v>
      </c>
      <c r="E26" s="63" t="s">
        <v>728</v>
      </c>
      <c r="F26" s="63">
        <v>3</v>
      </c>
      <c r="G26" s="63" t="s">
        <v>672</v>
      </c>
      <c r="H26" s="128" t="s">
        <v>55</v>
      </c>
      <c r="I26" s="111">
        <v>0.01</v>
      </c>
      <c r="J26" s="111" t="s">
        <v>266</v>
      </c>
      <c r="K26" s="12">
        <v>0</v>
      </c>
      <c r="L26" s="12">
        <v>1</v>
      </c>
      <c r="M26" s="12">
        <v>0.9</v>
      </c>
      <c r="N26" s="12">
        <v>0.9</v>
      </c>
      <c r="O26" s="12">
        <v>11</v>
      </c>
      <c r="P26" s="12">
        <v>0.95</v>
      </c>
      <c r="Q26" s="12">
        <v>0.7</v>
      </c>
      <c r="R26" s="12">
        <v>0.08</v>
      </c>
      <c r="S26" s="12">
        <v>1.0999999999999999E-2</v>
      </c>
      <c r="T26" s="12">
        <v>4.8</v>
      </c>
      <c r="U26" s="12">
        <v>5.3</v>
      </c>
      <c r="V26" s="12">
        <v>0.24</v>
      </c>
      <c r="W26" s="12">
        <v>10.8</v>
      </c>
      <c r="X26" s="12">
        <v>0.19</v>
      </c>
      <c r="Y26" s="12">
        <v>0.89</v>
      </c>
      <c r="Z26" s="12">
        <v>9.2999999999999999E-2</v>
      </c>
      <c r="AA26" s="12">
        <v>0.16</v>
      </c>
      <c r="AB26" s="12">
        <v>0.01</v>
      </c>
      <c r="AC26" s="12">
        <v>0.02</v>
      </c>
      <c r="AD26" s="12">
        <v>8.9999999999999993E-3</v>
      </c>
      <c r="AE26" s="12">
        <v>2.37</v>
      </c>
      <c r="AF26" s="12">
        <v>0.09</v>
      </c>
      <c r="AG26" s="12">
        <v>7.5</v>
      </c>
      <c r="AH26" s="12">
        <v>0.02</v>
      </c>
      <c r="AI26" s="12">
        <v>29</v>
      </c>
      <c r="AJ26" s="12">
        <v>891.68</v>
      </c>
      <c r="AK26" s="111">
        <v>0.9</v>
      </c>
      <c r="AL26" s="12">
        <v>0.11</v>
      </c>
      <c r="AM26" s="12">
        <v>891.68</v>
      </c>
      <c r="AN26" s="12">
        <v>0.11</v>
      </c>
      <c r="AO26" s="111">
        <v>0.49</v>
      </c>
      <c r="AP26" s="129">
        <v>4.8999999999999998E-3</v>
      </c>
      <c r="AQ26" s="109">
        <f t="shared" si="0"/>
        <v>512.91899999999987</v>
      </c>
      <c r="AR26" s="109">
        <f t="shared" si="1"/>
        <v>1.7384421321885135</v>
      </c>
      <c r="AS26" s="110">
        <f t="shared" si="2"/>
        <v>1738442.1321885134</v>
      </c>
      <c r="AT26" s="109">
        <f t="shared" si="3"/>
        <v>3.8245726908147302</v>
      </c>
      <c r="AU26" s="112"/>
      <c r="AV26" s="59"/>
      <c r="AW26" s="59"/>
      <c r="AX26" s="59"/>
      <c r="AY26" s="59"/>
      <c r="AZ26" s="59"/>
      <c r="BA26" s="59"/>
    </row>
    <row r="27" spans="1:53" s="45" customFormat="1" x14ac:dyDescent="0.3">
      <c r="A27" s="64" t="s">
        <v>922</v>
      </c>
      <c r="B27" s="64" t="s">
        <v>875</v>
      </c>
      <c r="C27" s="64" t="s">
        <v>923</v>
      </c>
      <c r="D27" s="64" t="s">
        <v>865</v>
      </c>
      <c r="E27" s="64" t="s">
        <v>730</v>
      </c>
      <c r="F27" s="64">
        <v>4</v>
      </c>
      <c r="G27" s="64" t="s">
        <v>672</v>
      </c>
      <c r="H27" s="130" t="s">
        <v>55</v>
      </c>
      <c r="I27" s="113">
        <v>6.4999999999999997E-3</v>
      </c>
      <c r="J27" s="113" t="s">
        <v>266</v>
      </c>
      <c r="K27" s="14">
        <v>0</v>
      </c>
      <c r="L27" s="14">
        <v>1</v>
      </c>
      <c r="M27" s="14">
        <v>0.9</v>
      </c>
      <c r="N27" s="14">
        <v>0.9</v>
      </c>
      <c r="O27" s="14">
        <v>12</v>
      </c>
      <c r="P27" s="14">
        <v>0.95</v>
      </c>
      <c r="Q27" s="14">
        <v>1.3</v>
      </c>
      <c r="R27" s="14">
        <v>0.08</v>
      </c>
      <c r="S27" s="14">
        <v>0.01</v>
      </c>
      <c r="T27" s="14">
        <v>4.9000000000000004</v>
      </c>
      <c r="U27" s="14">
        <v>5.4</v>
      </c>
      <c r="V27" s="14">
        <v>0.19</v>
      </c>
      <c r="W27" s="14">
        <v>11.3</v>
      </c>
      <c r="X27" s="14">
        <v>0.25</v>
      </c>
      <c r="Y27" s="14">
        <v>1.1000000000000001</v>
      </c>
      <c r="Z27" s="14">
        <v>6.6000000000000003E-2</v>
      </c>
      <c r="AA27" s="14">
        <v>0.19</v>
      </c>
      <c r="AB27" s="14">
        <v>0.01</v>
      </c>
      <c r="AC27" s="14">
        <v>0.02</v>
      </c>
      <c r="AD27" s="14">
        <v>8.9999999999999993E-3</v>
      </c>
      <c r="AE27" s="14">
        <v>1.38</v>
      </c>
      <c r="AF27" s="14">
        <v>0.09</v>
      </c>
      <c r="AG27" s="14">
        <v>6.6</v>
      </c>
      <c r="AH27" s="14">
        <v>0.01</v>
      </c>
      <c r="AI27" s="14">
        <v>30.8</v>
      </c>
      <c r="AJ27" s="14">
        <v>633.03</v>
      </c>
      <c r="AK27" s="113">
        <v>0.9</v>
      </c>
      <c r="AL27" s="14">
        <v>0.18</v>
      </c>
      <c r="AM27" s="14">
        <v>633.03</v>
      </c>
      <c r="AN27" s="14">
        <v>0.18</v>
      </c>
      <c r="AO27" s="113">
        <v>0.49</v>
      </c>
      <c r="AP27" s="131">
        <v>4.8999999999999998E-3</v>
      </c>
      <c r="AQ27" s="114">
        <f t="shared" si="0"/>
        <v>512.91899999999987</v>
      </c>
      <c r="AR27" s="114">
        <f t="shared" si="1"/>
        <v>1.2341714773677719</v>
      </c>
      <c r="AS27" s="115">
        <f t="shared" si="2"/>
        <v>1234171.4773677718</v>
      </c>
      <c r="AT27" s="114">
        <f t="shared" si="3"/>
        <v>4.4430173185239781</v>
      </c>
      <c r="AU27" s="132"/>
      <c r="AV27" s="121"/>
      <c r="AW27" s="121"/>
      <c r="AX27" s="121"/>
      <c r="AY27" s="121"/>
      <c r="AZ27" s="121"/>
      <c r="BA27" s="121"/>
    </row>
    <row r="28" spans="1:53" s="35" customFormat="1" x14ac:dyDescent="0.3">
      <c r="A28" s="62" t="s">
        <v>924</v>
      </c>
      <c r="B28" s="62" t="s">
        <v>875</v>
      </c>
      <c r="C28" s="62" t="s">
        <v>925</v>
      </c>
      <c r="D28" s="62" t="s">
        <v>732</v>
      </c>
      <c r="E28" s="62" t="s">
        <v>733</v>
      </c>
      <c r="F28" s="62">
        <v>1</v>
      </c>
      <c r="G28" s="62" t="s">
        <v>672</v>
      </c>
      <c r="H28" s="128" t="s">
        <v>55</v>
      </c>
      <c r="I28" s="106">
        <v>4.0000000000000001E-3</v>
      </c>
      <c r="J28" s="106" t="s">
        <v>266</v>
      </c>
      <c r="K28" s="117">
        <v>0</v>
      </c>
      <c r="L28" s="117">
        <v>1</v>
      </c>
      <c r="M28" s="117">
        <v>0.9</v>
      </c>
      <c r="N28" s="117">
        <v>2</v>
      </c>
      <c r="O28" s="117">
        <v>10</v>
      </c>
      <c r="P28" s="117">
        <v>19</v>
      </c>
      <c r="Q28" s="117">
        <v>1.5</v>
      </c>
      <c r="R28" s="117">
        <v>7.0000000000000007E-2</v>
      </c>
      <c r="S28" s="117">
        <v>1.2E-2</v>
      </c>
      <c r="T28" s="117">
        <v>4.9000000000000004</v>
      </c>
      <c r="U28" s="117">
        <v>5.3</v>
      </c>
      <c r="V28" s="117">
        <v>0.25</v>
      </c>
      <c r="W28" s="117">
        <v>13.6</v>
      </c>
      <c r="X28" s="117">
        <v>0.17</v>
      </c>
      <c r="Y28" s="117">
        <v>2.88</v>
      </c>
      <c r="Z28" s="117">
        <v>7.8E-2</v>
      </c>
      <c r="AA28" s="117">
        <v>0.14000000000000001</v>
      </c>
      <c r="AB28" s="117">
        <v>0.01</v>
      </c>
      <c r="AC28" s="117">
        <v>0.03</v>
      </c>
      <c r="AD28" s="117">
        <v>0.02</v>
      </c>
      <c r="AE28" s="117">
        <v>1.56</v>
      </c>
      <c r="AF28" s="117">
        <v>0.11</v>
      </c>
      <c r="AG28" s="117">
        <v>9.4</v>
      </c>
      <c r="AH28" s="117">
        <v>0.03</v>
      </c>
      <c r="AI28" s="117">
        <v>20.100000000000001</v>
      </c>
      <c r="AJ28" s="117">
        <v>630.45000000000005</v>
      </c>
      <c r="AK28" s="106">
        <v>0.9</v>
      </c>
      <c r="AL28" s="117">
        <v>0.1</v>
      </c>
      <c r="AM28" s="117">
        <v>630.45000000000005</v>
      </c>
      <c r="AN28" s="117">
        <v>0.1</v>
      </c>
      <c r="AO28" s="106">
        <v>0.49</v>
      </c>
      <c r="AP28" s="133">
        <v>4.8999999999999998E-3</v>
      </c>
      <c r="AQ28" s="118">
        <f t="shared" si="0"/>
        <v>512.91899999999987</v>
      </c>
      <c r="AR28" s="118">
        <f t="shared" si="1"/>
        <v>1.2291414433857981</v>
      </c>
      <c r="AS28" s="119">
        <f t="shared" si="2"/>
        <v>1229141.443385798</v>
      </c>
      <c r="AT28" s="118">
        <f t="shared" si="3"/>
        <v>2.4582828867715962</v>
      </c>
      <c r="AU28" s="134"/>
      <c r="AV28" s="120"/>
      <c r="AW28" s="120"/>
      <c r="AX28" s="120"/>
      <c r="AY28" s="120"/>
      <c r="AZ28" s="120"/>
      <c r="BA28" s="120"/>
    </row>
    <row r="29" spans="1:53" x14ac:dyDescent="0.3">
      <c r="A29" s="63" t="s">
        <v>926</v>
      </c>
      <c r="B29" s="63" t="s">
        <v>875</v>
      </c>
      <c r="C29" s="63" t="s">
        <v>927</v>
      </c>
      <c r="D29" s="63" t="s">
        <v>732</v>
      </c>
      <c r="E29" s="63" t="s">
        <v>735</v>
      </c>
      <c r="F29" s="63">
        <v>2</v>
      </c>
      <c r="G29" s="63" t="s">
        <v>672</v>
      </c>
      <c r="H29" s="128" t="s">
        <v>55</v>
      </c>
      <c r="I29" s="111">
        <v>6.0000000000000001E-3</v>
      </c>
      <c r="J29" s="111" t="s">
        <v>266</v>
      </c>
      <c r="K29" s="12">
        <v>0</v>
      </c>
      <c r="L29" s="12">
        <v>1</v>
      </c>
      <c r="M29" s="12">
        <v>0.9</v>
      </c>
      <c r="N29" s="12">
        <v>3</v>
      </c>
      <c r="O29" s="12">
        <v>11</v>
      </c>
      <c r="P29" s="12">
        <v>15</v>
      </c>
      <c r="Q29" s="12">
        <v>2</v>
      </c>
      <c r="R29" s="12">
        <v>0.11</v>
      </c>
      <c r="S29" s="12">
        <v>1.7999999999999999E-2</v>
      </c>
      <c r="T29" s="12">
        <v>4.8</v>
      </c>
      <c r="U29" s="12">
        <v>5.2</v>
      </c>
      <c r="V29" s="12">
        <v>0.33</v>
      </c>
      <c r="W29" s="12">
        <v>17</v>
      </c>
      <c r="X29" s="12">
        <v>0.21</v>
      </c>
      <c r="Y29" s="12">
        <v>2.14</v>
      </c>
      <c r="Z29" s="12">
        <v>7.6999999999999999E-2</v>
      </c>
      <c r="AA29" s="12">
        <v>0.23</v>
      </c>
      <c r="AB29" s="12">
        <v>0.02</v>
      </c>
      <c r="AC29" s="12">
        <v>0.03</v>
      </c>
      <c r="AD29" s="12">
        <v>0.02</v>
      </c>
      <c r="AE29" s="12">
        <v>1.68</v>
      </c>
      <c r="AF29" s="12">
        <v>0.16</v>
      </c>
      <c r="AG29" s="12">
        <v>7.6</v>
      </c>
      <c r="AH29" s="12">
        <v>0.02</v>
      </c>
      <c r="AI29" s="12">
        <v>23.5</v>
      </c>
      <c r="AJ29" s="12">
        <v>674.51</v>
      </c>
      <c r="AK29" s="111">
        <v>0.9</v>
      </c>
      <c r="AL29" s="12">
        <v>0.15</v>
      </c>
      <c r="AM29" s="12">
        <v>674.51</v>
      </c>
      <c r="AN29" s="12">
        <v>0.15</v>
      </c>
      <c r="AO29" s="111">
        <v>0.49</v>
      </c>
      <c r="AP29" s="129">
        <v>4.8999999999999998E-3</v>
      </c>
      <c r="AQ29" s="109">
        <f t="shared" si="0"/>
        <v>512.91899999999987</v>
      </c>
      <c r="AR29" s="109">
        <f t="shared" si="1"/>
        <v>1.3150419461942338</v>
      </c>
      <c r="AS29" s="110">
        <f t="shared" si="2"/>
        <v>1315041.9461942338</v>
      </c>
      <c r="AT29" s="109">
        <f t="shared" si="3"/>
        <v>3.9451258385827015</v>
      </c>
      <c r="AU29" s="112"/>
      <c r="AV29" s="59"/>
      <c r="AW29" s="59"/>
      <c r="AX29" s="59"/>
      <c r="AY29" s="59"/>
      <c r="AZ29" s="59"/>
      <c r="BA29" s="59"/>
    </row>
    <row r="30" spans="1:53" x14ac:dyDescent="0.3">
      <c r="A30" s="63" t="s">
        <v>928</v>
      </c>
      <c r="B30" s="63" t="s">
        <v>875</v>
      </c>
      <c r="C30" s="63" t="s">
        <v>929</v>
      </c>
      <c r="D30" s="63" t="s">
        <v>732</v>
      </c>
      <c r="E30" s="63" t="s">
        <v>737</v>
      </c>
      <c r="F30" s="63">
        <v>3</v>
      </c>
      <c r="G30" s="63" t="s">
        <v>672</v>
      </c>
      <c r="H30" s="128" t="s">
        <v>55</v>
      </c>
      <c r="I30" s="111">
        <v>5.0000000000000001E-3</v>
      </c>
      <c r="J30" s="111" t="s">
        <v>266</v>
      </c>
      <c r="K30" s="111">
        <v>0</v>
      </c>
      <c r="L30" s="12">
        <v>1</v>
      </c>
      <c r="M30" s="12">
        <v>0.9</v>
      </c>
      <c r="N30" s="12">
        <v>2</v>
      </c>
      <c r="O30" s="12">
        <v>12</v>
      </c>
      <c r="P30" s="12">
        <v>15</v>
      </c>
      <c r="Q30" s="12">
        <v>1.3</v>
      </c>
      <c r="R30" s="12">
        <v>0.06</v>
      </c>
      <c r="S30" s="12">
        <v>1.2999999999999999E-2</v>
      </c>
      <c r="T30" s="12">
        <v>4.9000000000000004</v>
      </c>
      <c r="U30" s="12">
        <v>5.2</v>
      </c>
      <c r="V30" s="12">
        <v>0.22</v>
      </c>
      <c r="W30" s="12">
        <v>10.9</v>
      </c>
      <c r="X30" s="12">
        <v>0.13</v>
      </c>
      <c r="Y30" s="12">
        <v>0.71</v>
      </c>
      <c r="Z30" s="12">
        <v>0.08</v>
      </c>
      <c r="AA30" s="12">
        <v>0.13</v>
      </c>
      <c r="AB30" s="12">
        <v>0.01</v>
      </c>
      <c r="AC30" s="12">
        <v>0.04</v>
      </c>
      <c r="AD30" s="12">
        <v>0.01</v>
      </c>
      <c r="AE30" s="12">
        <v>1.95</v>
      </c>
      <c r="AF30" s="12">
        <v>0.09</v>
      </c>
      <c r="AG30" s="12">
        <v>6.1</v>
      </c>
      <c r="AH30" s="12">
        <v>0.01</v>
      </c>
      <c r="AI30" s="12">
        <v>30.6</v>
      </c>
      <c r="AJ30" s="12">
        <v>829.58</v>
      </c>
      <c r="AK30" s="111">
        <v>0.9</v>
      </c>
      <c r="AL30" s="12">
        <v>0.06</v>
      </c>
      <c r="AM30" s="12">
        <v>829.58</v>
      </c>
      <c r="AN30" s="12">
        <v>0.06</v>
      </c>
      <c r="AO30" s="111">
        <v>0.49</v>
      </c>
      <c r="AP30" s="129">
        <v>4.8999999999999998E-3</v>
      </c>
      <c r="AQ30" s="109">
        <f t="shared" si="0"/>
        <v>512.91899999999987</v>
      </c>
      <c r="AR30" s="109">
        <f t="shared" si="1"/>
        <v>1.6173703840177498</v>
      </c>
      <c r="AS30" s="110">
        <f t="shared" si="2"/>
        <v>1617370.3840177497</v>
      </c>
      <c r="AT30" s="109">
        <f t="shared" si="3"/>
        <v>1.9408444608212996</v>
      </c>
      <c r="AU30" s="112"/>
      <c r="AV30" s="59"/>
      <c r="AW30" s="59"/>
      <c r="AX30" s="59"/>
      <c r="AY30" s="59"/>
      <c r="AZ30" s="59"/>
      <c r="BA30" s="59"/>
    </row>
    <row r="31" spans="1:53" s="45" customFormat="1" x14ac:dyDescent="0.3">
      <c r="A31" s="64" t="s">
        <v>930</v>
      </c>
      <c r="B31" s="64" t="s">
        <v>875</v>
      </c>
      <c r="C31" s="64" t="s">
        <v>931</v>
      </c>
      <c r="D31" s="64" t="s">
        <v>732</v>
      </c>
      <c r="E31" s="64" t="s">
        <v>739</v>
      </c>
      <c r="F31" s="64">
        <v>4</v>
      </c>
      <c r="G31" s="64" t="s">
        <v>672</v>
      </c>
      <c r="H31" s="130" t="s">
        <v>55</v>
      </c>
      <c r="I31" s="113">
        <v>5.0000000000000001E-3</v>
      </c>
      <c r="J31" s="113" t="s">
        <v>891</v>
      </c>
      <c r="K31" s="113">
        <v>0</v>
      </c>
      <c r="L31" s="14">
        <v>1</v>
      </c>
      <c r="M31" s="14">
        <v>0.9</v>
      </c>
      <c r="N31" s="14">
        <v>2</v>
      </c>
      <c r="O31" s="14">
        <v>12</v>
      </c>
      <c r="P31" s="14">
        <v>15</v>
      </c>
      <c r="Q31" s="14">
        <v>1.8</v>
      </c>
      <c r="R31" s="14">
        <v>0.09</v>
      </c>
      <c r="S31" s="14">
        <v>1.4E-2</v>
      </c>
      <c r="T31" s="14">
        <v>4.8</v>
      </c>
      <c r="U31" s="14">
        <v>5.2</v>
      </c>
      <c r="V31" s="14">
        <v>0.31</v>
      </c>
      <c r="W31" s="14">
        <v>10.8</v>
      </c>
      <c r="X31" s="14">
        <v>0.16</v>
      </c>
      <c r="Y31" s="14">
        <v>1.23</v>
      </c>
      <c r="Z31" s="14">
        <v>8.2000000000000003E-2</v>
      </c>
      <c r="AA31" s="14">
        <v>0.13</v>
      </c>
      <c r="AB31" s="14">
        <v>0.01</v>
      </c>
      <c r="AC31" s="14">
        <v>0.02</v>
      </c>
      <c r="AD31" s="14">
        <v>0.02</v>
      </c>
      <c r="AE31" s="14">
        <v>1.42</v>
      </c>
      <c r="AF31" s="14">
        <v>0.1</v>
      </c>
      <c r="AG31" s="14">
        <v>6</v>
      </c>
      <c r="AH31" s="14">
        <v>0.02</v>
      </c>
      <c r="AI31" s="14">
        <v>26.1</v>
      </c>
      <c r="AJ31" s="14">
        <v>674.14</v>
      </c>
      <c r="AK31" s="113">
        <v>0.9</v>
      </c>
      <c r="AL31" s="14">
        <v>0.09</v>
      </c>
      <c r="AM31" s="14">
        <v>674.14</v>
      </c>
      <c r="AN31" s="14">
        <v>0.09</v>
      </c>
      <c r="AO31" s="113">
        <v>0.49</v>
      </c>
      <c r="AP31" s="131">
        <v>4.8999999999999998E-3</v>
      </c>
      <c r="AQ31" s="114">
        <f t="shared" si="0"/>
        <v>512.91899999999987</v>
      </c>
      <c r="AR31" s="114">
        <f t="shared" si="1"/>
        <v>1.3143205847317025</v>
      </c>
      <c r="AS31" s="115">
        <f t="shared" si="2"/>
        <v>1314320.5847317025</v>
      </c>
      <c r="AT31" s="114">
        <f t="shared" si="3"/>
        <v>2.3657770525170645</v>
      </c>
      <c r="AU31" s="132"/>
      <c r="AV31" s="121"/>
      <c r="AW31" s="121"/>
      <c r="AX31" s="121"/>
      <c r="AY31" s="121"/>
      <c r="AZ31" s="121"/>
      <c r="BA31" s="121"/>
    </row>
    <row r="32" spans="1:53" x14ac:dyDescent="0.3">
      <c r="AM32" s="59"/>
      <c r="AN32" s="59"/>
      <c r="AO32" s="59"/>
      <c r="AP32" s="59"/>
      <c r="AQ32"/>
      <c r="AR32"/>
      <c r="AS32"/>
      <c r="AT32" s="59"/>
      <c r="AU32" s="59"/>
      <c r="AV32" s="59"/>
      <c r="AW32" s="59"/>
      <c r="AX32" s="59"/>
      <c r="AY32" s="59"/>
      <c r="AZ32" s="59"/>
      <c r="BA32" s="59"/>
    </row>
    <row r="33" spans="3:53" x14ac:dyDescent="0.3">
      <c r="C33" s="235" t="s">
        <v>740</v>
      </c>
      <c r="D33" s="41" t="str">
        <f>D4</f>
        <v>Control (Oat)</v>
      </c>
      <c r="I33" s="123">
        <f>STDEV(I4:I7)/SQRT(4)</f>
        <v>1.2500000000000007E-3</v>
      </c>
      <c r="M33" s="42">
        <f>STDEV(M4:M7)/SQRT(4)</f>
        <v>2.886751345948128E-2</v>
      </c>
      <c r="N33" s="42">
        <f t="shared" ref="N33:AG39" si="4">STDEV(N4:N7)/SQRT(4)</f>
        <v>0.25</v>
      </c>
      <c r="O33" s="42">
        <f t="shared" si="4"/>
        <v>0.9574271077563381</v>
      </c>
      <c r="P33" s="42">
        <f t="shared" si="4"/>
        <v>4.2624999999999993</v>
      </c>
      <c r="Q33" s="42">
        <f t="shared" si="4"/>
        <v>0.49413223601245321</v>
      </c>
      <c r="R33" s="42">
        <f t="shared" si="4"/>
        <v>1.4361406616345086E-2</v>
      </c>
      <c r="S33" s="42">
        <f t="shared" si="4"/>
        <v>9.5742710775633809E-4</v>
      </c>
      <c r="T33" s="42">
        <f t="shared" si="4"/>
        <v>6.4549722436790219E-2</v>
      </c>
      <c r="U33" s="42">
        <f t="shared" si="4"/>
        <v>0.12500000000000011</v>
      </c>
      <c r="V33" s="42">
        <f>STDEV(V4:V7)/SQRT(4)</f>
        <v>5.7644745351737574E-2</v>
      </c>
      <c r="W33" s="42">
        <f>STDEV(W4:W7)/SQRT(4)</f>
        <v>1.4332364308329104</v>
      </c>
      <c r="X33" s="42">
        <f>STDEV(X4:X7)/SQRT(4)</f>
        <v>0.10427327877585262</v>
      </c>
      <c r="Y33" s="42">
        <f>STDEV(Y4:Y7)/SQRT(4)</f>
        <v>0.1212091855705112</v>
      </c>
      <c r="Z33" s="42">
        <f t="shared" si="4"/>
        <v>8.5281396955412241E-3</v>
      </c>
      <c r="AA33" s="42">
        <f t="shared" si="4"/>
        <v>8.3404136588061423E-2</v>
      </c>
      <c r="AB33" s="42">
        <f t="shared" si="4"/>
        <v>6.291528696058959E-3</v>
      </c>
      <c r="AC33" s="42">
        <f t="shared" si="4"/>
        <v>2.8867513459481199E-3</v>
      </c>
      <c r="AD33" s="42">
        <f t="shared" si="4"/>
        <v>0</v>
      </c>
      <c r="AE33" s="42">
        <f>STDEV(AE4:AE7)/SQRT(4)</f>
        <v>0.23552689159980567</v>
      </c>
      <c r="AF33" s="42">
        <f t="shared" si="4"/>
        <v>2.5000000000000022E-3</v>
      </c>
      <c r="AG33" s="42">
        <f t="shared" si="4"/>
        <v>0.44976845895045664</v>
      </c>
      <c r="AH33" s="42">
        <f>STDEV(AH4:AH7)/SQRT(4)</f>
        <v>2.8867513459481199E-3</v>
      </c>
      <c r="AI33" s="42">
        <f>STDEV(AI4:AI7)/SQRT(4)</f>
        <v>1.8010992014137688</v>
      </c>
      <c r="AJ33" s="42">
        <f t="shared" ref="AJ33:AN33" si="5">STDEV(AJ4:AJ7)/SQRT(4)</f>
        <v>67.527963405293562</v>
      </c>
      <c r="AK33" s="42">
        <f t="shared" si="5"/>
        <v>0</v>
      </c>
      <c r="AL33" s="42">
        <f>STDEV(AL4:AL7)/SQRT(4)</f>
        <v>2.0966242709015211E-2</v>
      </c>
      <c r="AM33" s="42">
        <f t="shared" si="5"/>
        <v>67.527963405293562</v>
      </c>
      <c r="AN33" s="42">
        <f t="shared" si="5"/>
        <v>2.0966242709015211E-2</v>
      </c>
      <c r="AO33" s="42">
        <f>STDEV(AO4:AO7)/SQRT(4)</f>
        <v>0</v>
      </c>
      <c r="AP33" s="42">
        <f>STDEV(AP4:AP7)/SQRT(4)</f>
        <v>0</v>
      </c>
      <c r="AQ33"/>
      <c r="AR33"/>
      <c r="AS33" s="42">
        <f>STDEV(AS4:AS7)/SQRT(4)</f>
        <v>131654.24444267742</v>
      </c>
      <c r="AT33" s="42">
        <f>STDEV(AT4:AT7)/SQRT(4)</f>
        <v>0.23103040813996842</v>
      </c>
      <c r="AU33" s="59"/>
      <c r="AV33" s="59"/>
      <c r="AW33" s="59"/>
      <c r="AX33" s="59"/>
      <c r="AY33" s="59"/>
      <c r="AZ33" s="59"/>
      <c r="BA33" s="59"/>
    </row>
    <row r="34" spans="3:53" x14ac:dyDescent="0.3">
      <c r="C34" s="236"/>
      <c r="D34" s="41" t="str">
        <f>D8</f>
        <v>Bednar (Oat)</v>
      </c>
      <c r="I34" s="123">
        <f>STDEV(I8:I11)/SQRT(4)</f>
        <v>2.0450651986346712E-3</v>
      </c>
      <c r="M34" s="42">
        <f>STDEV(M8:M11)/SQRT(4)</f>
        <v>2.4999999999999994E-2</v>
      </c>
      <c r="N34" s="42">
        <f t="shared" ref="N34:AF34" si="6">STDEV(N8:N11)/SQRT(4)</f>
        <v>0.6459811658761162</v>
      </c>
      <c r="O34" s="42">
        <f t="shared" si="6"/>
        <v>1.6520189667999174</v>
      </c>
      <c r="P34" s="42">
        <f t="shared" si="6"/>
        <v>6.2922074822751988</v>
      </c>
      <c r="Q34" s="42">
        <f t="shared" si="6"/>
        <v>0.7509715928937214</v>
      </c>
      <c r="R34" s="42">
        <f t="shared" si="6"/>
        <v>1.2909944487358016E-2</v>
      </c>
      <c r="S34" s="42">
        <f t="shared" si="6"/>
        <v>1.3768926368215254E-3</v>
      </c>
      <c r="T34" s="42">
        <f t="shared" si="6"/>
        <v>2.5000000000000133E-2</v>
      </c>
      <c r="U34" s="42">
        <f t="shared" si="6"/>
        <v>2.886751345948144E-2</v>
      </c>
      <c r="V34" s="42">
        <f>STDEV(V8:V11)/SQRT(4)</f>
        <v>8.6602540378443813E-3</v>
      </c>
      <c r="W34" s="42">
        <f>STDEV(W8:W11)/SQRT(4)</f>
        <v>1.0758717395674979</v>
      </c>
      <c r="X34" s="42">
        <f>STDEV(X8:X11)/SQRT(4)</f>
        <v>0.15992185591719474</v>
      </c>
      <c r="Y34" s="42">
        <f>STDEV(Y8:Y11)/SQRT(4)</f>
        <v>0.49331151415712943</v>
      </c>
      <c r="Z34" s="42">
        <f t="shared" si="6"/>
        <v>1.0793516572461451E-2</v>
      </c>
      <c r="AA34" s="42">
        <f t="shared" si="6"/>
        <v>4.734624237113931E-2</v>
      </c>
      <c r="AB34" s="42">
        <f t="shared" si="6"/>
        <v>4.7871355387816891E-3</v>
      </c>
      <c r="AC34" s="42">
        <f t="shared" si="6"/>
        <v>7.5000000000000015E-3</v>
      </c>
      <c r="AD34" s="42">
        <f t="shared" si="6"/>
        <v>2.5000000000000022E-4</v>
      </c>
      <c r="AE34" s="42">
        <f>STDEV(AE8:AE11)/SQRT(4)</f>
        <v>0.17060553918322763</v>
      </c>
      <c r="AF34" s="42">
        <f t="shared" si="6"/>
        <v>2.5000000000000022E-3</v>
      </c>
      <c r="AG34" s="42">
        <f t="shared" si="4"/>
        <v>0.40901303972693354</v>
      </c>
      <c r="AH34" s="42">
        <f>STDEV(AH8:AH11)/SQRT(4)</f>
        <v>2.500000000000007E-3</v>
      </c>
      <c r="AI34" s="42">
        <f>STDEV(AI8:AI11)/SQRT(4)</f>
        <v>3.5812881760617956</v>
      </c>
      <c r="AJ34" s="42">
        <f t="shared" ref="AJ34:AN34" si="7">STDEV(AJ8:AJ11)/SQRT(4)</f>
        <v>46.80168925013993</v>
      </c>
      <c r="AK34" s="42">
        <f t="shared" si="7"/>
        <v>0</v>
      </c>
      <c r="AL34" s="42">
        <f>STDEV(AL8:AL11)/SQRT(4)</f>
        <v>1.4361406616345005E-2</v>
      </c>
      <c r="AM34" s="42">
        <f t="shared" si="7"/>
        <v>46.80168925013993</v>
      </c>
      <c r="AN34" s="42">
        <f t="shared" si="7"/>
        <v>1.4361406616345005E-2</v>
      </c>
      <c r="AO34" s="42">
        <f>STDEV(AO8:AO11)/SQRT(4)</f>
        <v>0</v>
      </c>
      <c r="AP34" s="42">
        <f>STDEV(AP8:AP11)/SQRT(4)</f>
        <v>0</v>
      </c>
      <c r="AQ34"/>
      <c r="AR34"/>
      <c r="AS34" s="42">
        <f>STDEV(AS8:AS11)/SQRT(4)</f>
        <v>91245.770287589388</v>
      </c>
      <c r="AT34" s="42">
        <f>STDEV(AT8:AT11)/SQRT(4)</f>
        <v>0.37526474699734397</v>
      </c>
      <c r="AU34" s="59"/>
      <c r="AV34" s="59"/>
      <c r="AW34" s="59"/>
      <c r="AX34" s="59"/>
      <c r="AY34" s="59"/>
      <c r="AZ34" s="59"/>
      <c r="BA34" s="59"/>
    </row>
    <row r="35" spans="3:53" x14ac:dyDescent="0.3">
      <c r="C35" s="236"/>
      <c r="D35" s="41" t="str">
        <f>D12</f>
        <v>Clay (Oat)</v>
      </c>
      <c r="I35" s="123">
        <f>STDEV(I12:I15)/SQRT(4)</f>
        <v>9.4648472430004544E-4</v>
      </c>
      <c r="M35" s="42">
        <f>STDEV(M12:M15)/SQRT(4)</f>
        <v>0</v>
      </c>
      <c r="N35" s="42">
        <f>STDEV(N12:N15)/SQRT(4)</f>
        <v>0.30379543555930305</v>
      </c>
      <c r="O35" s="42">
        <f t="shared" ref="O35:AF35" si="8">STDEV(O12:O15)/SQRT(4)</f>
        <v>0.70710678118654757</v>
      </c>
      <c r="P35" s="42">
        <f t="shared" si="8"/>
        <v>4.5212634204021622</v>
      </c>
      <c r="Q35" s="42">
        <f t="shared" si="8"/>
        <v>0.77928920605040275</v>
      </c>
      <c r="R35" s="42">
        <f t="shared" si="8"/>
        <v>2.9545163168726372E-2</v>
      </c>
      <c r="S35" s="42">
        <f t="shared" si="8"/>
        <v>1.842778698957998E-3</v>
      </c>
      <c r="T35" s="42">
        <f t="shared" si="8"/>
        <v>0.1030776406404415</v>
      </c>
      <c r="U35" s="42">
        <f t="shared" si="8"/>
        <v>7.4999999999999956E-2</v>
      </c>
      <c r="V35" s="42">
        <f>STDEV(V12:V15)/SQRT(4)</f>
        <v>2.0564937798755217E-2</v>
      </c>
      <c r="W35" s="42">
        <f>STDEV(W12:W15)/SQRT(4)</f>
        <v>0.52360926908016692</v>
      </c>
      <c r="X35" s="42">
        <f>STDEV(X12:X15)/SQRT(4)</f>
        <v>0.1489407040849926</v>
      </c>
      <c r="Y35" s="42">
        <f>STDEV(Y12:Y15)/SQRT(4)</f>
        <v>0.23254031908466974</v>
      </c>
      <c r="Z35" s="42">
        <f t="shared" si="8"/>
        <v>3.3911649915626357E-3</v>
      </c>
      <c r="AA35" s="42">
        <f t="shared" si="8"/>
        <v>7.375353098891832E-2</v>
      </c>
      <c r="AB35" s="42">
        <f t="shared" si="8"/>
        <v>3.8622100754188225E-2</v>
      </c>
      <c r="AC35" s="42">
        <f t="shared" si="8"/>
        <v>4.7871355387816917E-3</v>
      </c>
      <c r="AD35" s="42">
        <f t="shared" si="8"/>
        <v>1.3149778198382919E-2</v>
      </c>
      <c r="AE35" s="42">
        <f>STDEV(AE12:AE15)/SQRT(4)</f>
        <v>0.20717846574069052</v>
      </c>
      <c r="AF35" s="42">
        <f t="shared" si="8"/>
        <v>7.5773786144462049E-2</v>
      </c>
      <c r="AG35" s="42">
        <f t="shared" si="4"/>
        <v>0.54371407927328752</v>
      </c>
      <c r="AH35" s="42">
        <f>STDEV(AH12:AH15)/SQRT(4)</f>
        <v>4.9999999999999992E-3</v>
      </c>
      <c r="AI35" s="42">
        <f>STDEV(AI12:AI15)/SQRT(4)</f>
        <v>3.3322602439385443</v>
      </c>
      <c r="AJ35" s="42">
        <f t="shared" ref="AJ35:AN35" si="9">STDEV(AJ12:AJ15)/SQRT(4)</f>
        <v>74.352962771611672</v>
      </c>
      <c r="AK35" s="42">
        <f t="shared" si="9"/>
        <v>0.38</v>
      </c>
      <c r="AL35" s="42">
        <f>STDEV(AL12:AL15)/SQRT(4)</f>
        <v>4.2499999999999996E-2</v>
      </c>
      <c r="AM35" s="42">
        <f t="shared" si="9"/>
        <v>74.188030144132199</v>
      </c>
      <c r="AN35" s="42">
        <f t="shared" si="9"/>
        <v>4.2499999999999996E-2</v>
      </c>
      <c r="AO35" s="42">
        <f>STDEV(AO12:AO15)/SQRT(4)</f>
        <v>0</v>
      </c>
      <c r="AP35" s="42">
        <f>STDEV(AP12:AP15)/SQRT(4)</f>
        <v>0</v>
      </c>
      <c r="AQ35"/>
      <c r="AR35"/>
      <c r="AS35" s="42">
        <f>STDEV(AS12:AS15)/SQRT(4)</f>
        <v>144638.88088398409</v>
      </c>
      <c r="AT35" s="42">
        <f>STDEV(AT12:AT15)/SQRT(4)</f>
        <v>0.58796362748539499</v>
      </c>
      <c r="AU35" s="59"/>
      <c r="AV35" s="59"/>
      <c r="AW35" s="59"/>
      <c r="AX35" s="59"/>
      <c r="AY35" s="59"/>
      <c r="AZ35" s="59"/>
      <c r="BA35" s="59"/>
    </row>
    <row r="36" spans="3:53" x14ac:dyDescent="0.3">
      <c r="C36" s="236"/>
      <c r="D36" s="41" t="str">
        <f>D16</f>
        <v>Sequence 1</v>
      </c>
      <c r="I36" s="123">
        <f>STDEV(I16:I19)/SQRT(4)</f>
        <v>2.2546248764114462E-3</v>
      </c>
      <c r="M36" s="42">
        <f>STDEV(M16:M19)/SQRT(4)</f>
        <v>2.4999999999999994E-2</v>
      </c>
      <c r="N36" s="42">
        <f t="shared" ref="N36:AF36" si="10">STDEV(N16:N19)/SQRT(4)</f>
        <v>1.0307764064044151</v>
      </c>
      <c r="O36" s="42">
        <f t="shared" si="10"/>
        <v>1.1086778913041726</v>
      </c>
      <c r="P36" s="42">
        <f t="shared" si="10"/>
        <v>0.28867513459481287</v>
      </c>
      <c r="Q36" s="42">
        <f t="shared" si="10"/>
        <v>0.10801234497346421</v>
      </c>
      <c r="R36" s="42">
        <f t="shared" si="10"/>
        <v>1.1086778913041741E-2</v>
      </c>
      <c r="S36" s="42">
        <f t="shared" si="10"/>
        <v>2.1015867021530817E-3</v>
      </c>
      <c r="T36" s="42">
        <f t="shared" si="10"/>
        <v>7.4999999999999956E-2</v>
      </c>
      <c r="U36" s="42">
        <f t="shared" si="10"/>
        <v>0.10801234497346436</v>
      </c>
      <c r="V36" s="42">
        <f>STDEV(V16:V19)/SQRT(4)</f>
        <v>4.2106016988865923E-2</v>
      </c>
      <c r="W36" s="42">
        <f>STDEV(W16:W19)/SQRT(4)</f>
        <v>1.5615163570495596</v>
      </c>
      <c r="X36" s="42">
        <f>STDEV(X16:X19)/SQRT(4)</f>
        <v>5.3909646632119723E-2</v>
      </c>
      <c r="Y36" s="42">
        <f>STDEV(Y16:Y19)/SQRT(4)</f>
        <v>1.0094429156718074</v>
      </c>
      <c r="Z36" s="42">
        <f t="shared" si="10"/>
        <v>1.0870449239413561E-2</v>
      </c>
      <c r="AA36" s="42">
        <f t="shared" si="10"/>
        <v>2.397915761656353E-2</v>
      </c>
      <c r="AB36" s="42">
        <f t="shared" si="10"/>
        <v>2.4999999999999922E-3</v>
      </c>
      <c r="AC36" s="42">
        <f t="shared" si="10"/>
        <v>2.5000000000000005E-3</v>
      </c>
      <c r="AD36" s="42">
        <f t="shared" si="10"/>
        <v>2.5940637360455632E-3</v>
      </c>
      <c r="AE36" s="42">
        <f>STDEV(AE16:AE19)/SQRT(4)</f>
        <v>0.23806511714234849</v>
      </c>
      <c r="AF36" s="42">
        <f t="shared" si="10"/>
        <v>8.5391256382997029E-3</v>
      </c>
      <c r="AG36" s="42">
        <f t="shared" si="4"/>
        <v>0.55883062430996855</v>
      </c>
      <c r="AH36" s="42">
        <f>STDEV(AH16:AH19)/SQRT(4)</f>
        <v>4.7871355387816873E-3</v>
      </c>
      <c r="AI36" s="42">
        <f>STDEV(AI16:AI19)/SQRT(4)</f>
        <v>2.653927906581746</v>
      </c>
      <c r="AJ36" s="42">
        <f t="shared" ref="AJ36:AN36" si="11">STDEV(AJ16:AJ19)/SQRT(4)</f>
        <v>83.490335106825512</v>
      </c>
      <c r="AK36" s="42">
        <f t="shared" si="11"/>
        <v>0</v>
      </c>
      <c r="AL36" s="42">
        <f>STDEV(AL16:AL19)/SQRT(4)</f>
        <v>1.6832508230603432E-2</v>
      </c>
      <c r="AM36" s="42">
        <f>STDEV(AM16:AM19)/SQRT(4)</f>
        <v>83.490335106825512</v>
      </c>
      <c r="AN36" s="42">
        <f t="shared" si="11"/>
        <v>1.6832508230603432E-2</v>
      </c>
      <c r="AO36" s="42">
        <f>STDEV(AO16:AO19)/SQRT(4)</f>
        <v>0</v>
      </c>
      <c r="AP36" s="42">
        <f>STDEV(AP16:AP19)/SQRT(4)</f>
        <v>0</v>
      </c>
      <c r="AQ36"/>
      <c r="AR36"/>
      <c r="AS36" s="42">
        <f>STDEV(AS16:AS19)/SQRT(4)</f>
        <v>162774.89254019706</v>
      </c>
      <c r="AT36" s="42">
        <f>STDEV(AT16:AT19)/SQRT(4)</f>
        <v>0.40214720579844326</v>
      </c>
      <c r="AU36" s="59"/>
      <c r="AV36" s="59"/>
      <c r="AW36" s="59"/>
      <c r="AX36" s="59"/>
      <c r="AY36" s="59"/>
      <c r="AZ36" s="59"/>
      <c r="BA36" s="59"/>
    </row>
    <row r="37" spans="3:53" x14ac:dyDescent="0.3">
      <c r="C37" s="236"/>
      <c r="D37" s="41" t="str">
        <f>D20</f>
        <v xml:space="preserve">Sequence 2 </v>
      </c>
      <c r="I37" s="123">
        <f>STDEV(I20:I23)/SQRT(4)</f>
        <v>1.7017148213885115E-3</v>
      </c>
      <c r="M37" s="42">
        <f>STDEV(M20:M23)/SQRT(4)</f>
        <v>0</v>
      </c>
      <c r="N37" s="42">
        <f t="shared" ref="N37:AF37" si="12">STDEV(N20:N23)/SQRT(4)</f>
        <v>2.886751345948128E-2</v>
      </c>
      <c r="O37" s="42">
        <f t="shared" si="12"/>
        <v>1.8484227510682361</v>
      </c>
      <c r="P37" s="42">
        <f t="shared" si="12"/>
        <v>3.7624999999999993</v>
      </c>
      <c r="Q37" s="42">
        <f t="shared" si="12"/>
        <v>0.81483638439464223</v>
      </c>
      <c r="R37" s="42">
        <f t="shared" si="12"/>
        <v>1.1814539065631555E-2</v>
      </c>
      <c r="S37" s="42">
        <f t="shared" si="12"/>
        <v>1E-3</v>
      </c>
      <c r="T37" s="42">
        <f t="shared" si="12"/>
        <v>4.0824829046386339E-2</v>
      </c>
      <c r="U37" s="42">
        <f t="shared" si="12"/>
        <v>5.773502691896263E-2</v>
      </c>
      <c r="V37" s="42">
        <f>STDEV(V20:V23)/SQRT(4)</f>
        <v>1.7017148213885128E-2</v>
      </c>
      <c r="W37" s="42">
        <f>STDEV(W20:W23)/SQRT(4)</f>
        <v>0.6046693311223944</v>
      </c>
      <c r="X37" s="42">
        <f>STDEV(X20:X23)/SQRT(4)</f>
        <v>5.4524459343185179E-2</v>
      </c>
      <c r="Y37" s="42">
        <f>STDEV(Y20:Y23)/SQRT(4)</f>
        <v>1.9952083224565798</v>
      </c>
      <c r="Z37" s="42">
        <f t="shared" si="12"/>
        <v>5.2816506258302606E-3</v>
      </c>
      <c r="AA37" s="42">
        <f t="shared" si="12"/>
        <v>2.8686524130097542E-2</v>
      </c>
      <c r="AB37" s="42">
        <f t="shared" si="12"/>
        <v>2.4999999999999922E-3</v>
      </c>
      <c r="AC37" s="42">
        <f t="shared" si="12"/>
        <v>2.8867513459481199E-3</v>
      </c>
      <c r="AD37" s="42">
        <f t="shared" si="12"/>
        <v>2.5940637360455632E-3</v>
      </c>
      <c r="AE37" s="42">
        <f>STDEV(AE20:AE23)/SQRT(4)</f>
        <v>0.11954775893619561</v>
      </c>
      <c r="AF37" s="42">
        <f t="shared" si="12"/>
        <v>8.6602540378443883E-3</v>
      </c>
      <c r="AG37" s="42">
        <f t="shared" si="4"/>
        <v>0.51538820320220524</v>
      </c>
      <c r="AH37" s="42">
        <f>STDEV(AH20:AH23)/SQRT(4)</f>
        <v>2.4999999999999992E-3</v>
      </c>
      <c r="AI37" s="42">
        <f>STDEV(AI20:AI23)/SQRT(4)</f>
        <v>0.80829037686547611</v>
      </c>
      <c r="AJ37" s="42">
        <f t="shared" ref="AJ37:AN37" si="13">STDEV(AJ20:AJ23)/SQRT(4)</f>
        <v>57.729011048749555</v>
      </c>
      <c r="AK37" s="42">
        <f t="shared" si="13"/>
        <v>0</v>
      </c>
      <c r="AL37" s="42">
        <f>STDEV(AL20:AL23)/SQRT(4)</f>
        <v>1.1086778913041688E-2</v>
      </c>
      <c r="AM37" s="42">
        <f t="shared" si="13"/>
        <v>57.729011048749555</v>
      </c>
      <c r="AN37" s="42">
        <f t="shared" si="13"/>
        <v>1.1086778913041688E-2</v>
      </c>
      <c r="AO37" s="42">
        <f>STDEV(AO20:AO23)/SQRT(4)</f>
        <v>0</v>
      </c>
      <c r="AP37" s="42">
        <f>STDEV(AP20:AP23)/SQRT(4)</f>
        <v>0</v>
      </c>
      <c r="AQ37"/>
      <c r="AR37"/>
      <c r="AS37" s="42">
        <f>STDEV(AS20:AS23)/SQRT(4)</f>
        <v>112549.95632594916</v>
      </c>
      <c r="AT37" s="42">
        <f>STDEV(AT20:AT23)/SQRT(4)</f>
        <v>0.34451924954012236</v>
      </c>
      <c r="AU37" s="59"/>
      <c r="AV37" s="59"/>
      <c r="AW37" s="59"/>
      <c r="AX37" s="59"/>
      <c r="AY37" s="59"/>
      <c r="AZ37" s="59"/>
      <c r="BA37" s="59"/>
    </row>
    <row r="38" spans="3:53" x14ac:dyDescent="0.3">
      <c r="C38" s="236"/>
      <c r="D38" s="41" t="str">
        <f>D20</f>
        <v xml:space="preserve">Sequence 2 </v>
      </c>
      <c r="I38" s="123">
        <f>STDEV(I24:I27)/SQRT(4)</f>
        <v>1.2644992421244599E-3</v>
      </c>
      <c r="M38" s="42">
        <f>STDEV(M24:M27)/SQRT(4)</f>
        <v>0</v>
      </c>
      <c r="N38" s="42">
        <f t="shared" ref="N38:AF38" si="14">STDEV(N24:N27)/SQRT(4)</f>
        <v>0.5049752469181038</v>
      </c>
      <c r="O38" s="42">
        <f t="shared" si="14"/>
        <v>0.47871355387816905</v>
      </c>
      <c r="P38" s="42">
        <f t="shared" si="14"/>
        <v>4.5304755085237272</v>
      </c>
      <c r="Q38" s="42">
        <f t="shared" si="14"/>
        <v>1.5305227865013962</v>
      </c>
      <c r="R38" s="42">
        <f t="shared" si="14"/>
        <v>1.2247448713915877E-2</v>
      </c>
      <c r="S38" s="42">
        <f t="shared" si="14"/>
        <v>3.3509948771471873E-3</v>
      </c>
      <c r="T38" s="42">
        <f t="shared" si="14"/>
        <v>6.2915286960589498E-2</v>
      </c>
      <c r="U38" s="42">
        <f t="shared" si="14"/>
        <v>4.0824829046386339E-2</v>
      </c>
      <c r="V38" s="42">
        <f>STDEV(V24:V27)/SQRT(4)</f>
        <v>2.8577380332470377E-2</v>
      </c>
      <c r="W38" s="42">
        <f>STDEV(W24:W27)/SQRT(4)</f>
        <v>0.71341315752749068</v>
      </c>
      <c r="X38" s="42">
        <f>STDEV(X24:X27)/SQRT(4)</f>
        <v>7.7714756213561775E-2</v>
      </c>
      <c r="Y38" s="42">
        <f>STDEV(Y24:Y27)/SQRT(4)</f>
        <v>1.4042813998625772</v>
      </c>
      <c r="Z38" s="42">
        <f t="shared" si="14"/>
        <v>6.0878978309428936E-3</v>
      </c>
      <c r="AA38" s="42">
        <f t="shared" si="14"/>
        <v>3.5355339059327293E-2</v>
      </c>
      <c r="AB38" s="42">
        <f t="shared" si="14"/>
        <v>4.7871355387816891E-3</v>
      </c>
      <c r="AC38" s="42">
        <f t="shared" si="14"/>
        <v>7.5000000000000015E-3</v>
      </c>
      <c r="AD38" s="42">
        <f t="shared" si="14"/>
        <v>3.1754264805429417E-3</v>
      </c>
      <c r="AE38" s="42">
        <f>STDEV(AE24:AE27)/SQRT(4)</f>
        <v>0.25815047291582993</v>
      </c>
      <c r="AF38" s="42">
        <f t="shared" si="14"/>
        <v>2.5000000000000022E-3</v>
      </c>
      <c r="AG38" s="42">
        <f t="shared" si="4"/>
        <v>0.62766100192168439</v>
      </c>
      <c r="AH38" s="42">
        <f>STDEV(AH24:AH27)/SQRT(4)</f>
        <v>4.0824829046386289E-3</v>
      </c>
      <c r="AI38" s="42">
        <f>STDEV(AI24:AI27)/SQRT(4)</f>
        <v>1.6362431563391382</v>
      </c>
      <c r="AJ38" s="42">
        <f t="shared" ref="AJ38:AN38" si="15">STDEV(AJ24:AJ27)/SQRT(4)</f>
        <v>89.458916396951054</v>
      </c>
      <c r="AK38" s="42">
        <f t="shared" si="15"/>
        <v>0</v>
      </c>
      <c r="AL38" s="42">
        <f>STDEV(AL24:AL27)/SQRT(4)</f>
        <v>1.493039405597405E-2</v>
      </c>
      <c r="AM38" s="42">
        <f t="shared" si="15"/>
        <v>89.458916396951054</v>
      </c>
      <c r="AN38" s="42">
        <f t="shared" si="15"/>
        <v>1.493039405597405E-2</v>
      </c>
      <c r="AO38" s="42">
        <f>STDEV(AO24:AO27)/SQRT(4)</f>
        <v>0</v>
      </c>
      <c r="AP38" s="42">
        <f>STDEV(AP24:AP27)/SQRT(4)</f>
        <v>0</v>
      </c>
      <c r="AQ38"/>
      <c r="AR38"/>
      <c r="AS38" s="42">
        <f>STDEV(AS24:AS27)/SQRT(4)</f>
        <v>174411.39126636155</v>
      </c>
      <c r="AT38" s="42">
        <f>STDEV(AT24:AT27)/SQRT(4)</f>
        <v>0.31054901599877938</v>
      </c>
      <c r="AU38" s="59"/>
      <c r="AV38" s="59"/>
      <c r="AW38" s="59"/>
      <c r="AX38" s="59"/>
      <c r="AY38" s="59"/>
      <c r="AZ38" s="59"/>
      <c r="BA38" s="59"/>
    </row>
    <row r="39" spans="3:53" x14ac:dyDescent="0.3">
      <c r="D39" s="41" t="str">
        <f>D24</f>
        <v>Sequence 3</v>
      </c>
      <c r="I39" s="123">
        <f>STDEV(I28:I31)/SQRT(4)</f>
        <v>4.0824829046386298E-4</v>
      </c>
      <c r="M39" s="42">
        <f>STDEV(M28:M31)/SQRT(4)</f>
        <v>0</v>
      </c>
      <c r="N39" s="42">
        <f t="shared" ref="N39:AF39" si="16">STDEV(N28:N31)/SQRT(4)</f>
        <v>0.25</v>
      </c>
      <c r="O39" s="42">
        <f t="shared" si="16"/>
        <v>0.47871355387816905</v>
      </c>
      <c r="P39" s="42">
        <f t="shared" si="16"/>
        <v>1</v>
      </c>
      <c r="Q39" s="42">
        <f t="shared" si="16"/>
        <v>0.15545631755148048</v>
      </c>
      <c r="R39" s="42">
        <f t="shared" si="16"/>
        <v>1.1086778913041754E-2</v>
      </c>
      <c r="S39" s="42">
        <f t="shared" si="16"/>
        <v>1.3149778198382914E-3</v>
      </c>
      <c r="T39" s="42">
        <f t="shared" si="16"/>
        <v>2.886751345948144E-2</v>
      </c>
      <c r="U39" s="42">
        <f t="shared" si="16"/>
        <v>2.4999999999999915E-2</v>
      </c>
      <c r="V39" s="42">
        <f>STDEV(V28:V31)/SQRT(4)</f>
        <v>2.5617376914898939E-2</v>
      </c>
      <c r="W39" s="42">
        <f>STDEV(W28:W31)/SQRT(4)</f>
        <v>1.4602368529340279</v>
      </c>
      <c r="X39" s="42">
        <f>STDEV(X28:X31)/SQRT(4)</f>
        <v>1.6520189667999105E-2</v>
      </c>
      <c r="Y39" s="42">
        <f>STDEV(Y28:Y31)/SQRT(4)</f>
        <v>0.48136957388961216</v>
      </c>
      <c r="Z39" s="42">
        <f t="shared" si="16"/>
        <v>1.1086778913041737E-3</v>
      </c>
      <c r="AA39" s="42">
        <f t="shared" si="16"/>
        <v>2.4281337140555772E-2</v>
      </c>
      <c r="AB39" s="42">
        <f t="shared" si="16"/>
        <v>2.4999999999999996E-3</v>
      </c>
      <c r="AC39" s="42">
        <f t="shared" si="16"/>
        <v>4.0824829046386263E-3</v>
      </c>
      <c r="AD39" s="42">
        <f t="shared" si="16"/>
        <v>2.4999999999999996E-3</v>
      </c>
      <c r="AE39" s="42">
        <f>STDEV(AE28:AE31)/SQRT(4)</f>
        <v>0.1124999999999995</v>
      </c>
      <c r="AF39" s="42">
        <f t="shared" si="16"/>
        <v>1.5545631755148044E-2</v>
      </c>
      <c r="AG39" s="42">
        <f t="shared" si="4"/>
        <v>0.67004353092417246</v>
      </c>
      <c r="AH39" s="42">
        <f>STDEV(AH28:AH31)/SQRT(4)</f>
        <v>4.0824829046386289E-3</v>
      </c>
      <c r="AI39" s="42">
        <f>STDEV(AI28:AI31)/SQRT(4)</f>
        <v>2.2137355307262774</v>
      </c>
      <c r="AJ39" s="42">
        <f t="shared" ref="AJ39:AM39" si="17">STDEV(AJ28:AJ31)/SQRT(4)</f>
        <v>43.711004525939387</v>
      </c>
      <c r="AK39" s="42">
        <f>STDEV(AK28:AK31)/SQRT(4)</f>
        <v>0</v>
      </c>
      <c r="AL39" s="42">
        <f>STDEV(AL28:AL31)/SQRT(4)</f>
        <v>1.8708286933869698E-2</v>
      </c>
      <c r="AM39" s="42">
        <f t="shared" si="17"/>
        <v>43.711004525939387</v>
      </c>
      <c r="AN39" s="42">
        <f>STDEV(AN28:AN31)/SQRT(4)</f>
        <v>1.8708286933869698E-2</v>
      </c>
      <c r="AO39" s="42">
        <f>STDEV(AO28:AO31)/SQRT(4)</f>
        <v>0</v>
      </c>
      <c r="AP39" s="42">
        <f>STDEV(AP28:AP31)/SQRT(4)</f>
        <v>0</v>
      </c>
      <c r="AQ39"/>
      <c r="AR39"/>
      <c r="AS39" s="42">
        <f>STDEV(AS28:AS31)/SQRT(4)</f>
        <v>85220.092306853636</v>
      </c>
      <c r="AT39" s="42">
        <f>STDEV(AT28:AT31)/SQRT(4)</f>
        <v>0.43729890507296865</v>
      </c>
      <c r="AU39" s="59"/>
      <c r="AV39" s="59"/>
      <c r="AW39" s="59"/>
      <c r="AX39" s="59"/>
      <c r="AY39" s="59"/>
      <c r="AZ39" s="59"/>
      <c r="BA39" s="59"/>
    </row>
    <row r="40" spans="3:53" x14ac:dyDescent="0.3">
      <c r="D40" s="41" t="str">
        <f>D28</f>
        <v>Serradella</v>
      </c>
      <c r="AM40" s="59"/>
      <c r="AN40" s="59"/>
      <c r="AO40" s="59"/>
      <c r="AP40" s="59"/>
      <c r="AQ40" s="59"/>
      <c r="AR40" s="59"/>
      <c r="AS40" s="59"/>
      <c r="AT40" s="59"/>
      <c r="AU40" s="59"/>
      <c r="AV40" s="59"/>
      <c r="AW40" s="59"/>
      <c r="AX40" s="59"/>
      <c r="AY40" s="59"/>
      <c r="AZ40" s="59"/>
      <c r="BA40" s="59"/>
    </row>
    <row r="41" spans="3:53" x14ac:dyDescent="0.3">
      <c r="AM41" s="59"/>
      <c r="AN41" s="59"/>
      <c r="AO41" s="59"/>
      <c r="AP41" s="59"/>
      <c r="AQ41" s="59"/>
      <c r="AR41" s="59"/>
      <c r="AS41" s="59"/>
      <c r="AT41" s="59"/>
      <c r="AU41" s="59"/>
      <c r="AV41" s="59"/>
      <c r="AW41" s="59"/>
      <c r="AX41" s="59"/>
      <c r="AY41" s="59"/>
      <c r="AZ41" s="59"/>
      <c r="BA41" s="59"/>
    </row>
    <row r="42" spans="3:53" x14ac:dyDescent="0.3">
      <c r="AM42" s="59"/>
      <c r="AN42" s="59"/>
      <c r="AO42" s="59"/>
      <c r="AP42" s="59"/>
      <c r="AQ42" s="59"/>
      <c r="AR42" s="59"/>
      <c r="AS42" s="59"/>
      <c r="AT42" s="59"/>
      <c r="AU42" s="59"/>
      <c r="AV42" s="59"/>
      <c r="AW42" s="59"/>
      <c r="AX42" s="59"/>
      <c r="AY42" s="59"/>
      <c r="AZ42" s="59"/>
      <c r="BA42" s="59"/>
    </row>
    <row r="43" spans="3:53" x14ac:dyDescent="0.3">
      <c r="AM43" s="59"/>
      <c r="AN43" s="59"/>
      <c r="AO43" s="59"/>
      <c r="AP43" s="59"/>
      <c r="AQ43" s="59"/>
      <c r="AR43" s="59"/>
      <c r="AS43" s="59"/>
      <c r="AT43" s="59"/>
      <c r="AU43" s="59"/>
      <c r="AV43" s="59"/>
      <c r="AW43" s="59"/>
      <c r="AX43" s="59"/>
      <c r="AY43" s="59"/>
      <c r="AZ43" s="59"/>
      <c r="BA43" s="59"/>
    </row>
    <row r="44" spans="3:53" x14ac:dyDescent="0.3">
      <c r="AM44" s="59"/>
      <c r="AN44" s="59"/>
      <c r="AO44" s="59"/>
      <c r="AP44" s="59"/>
      <c r="AQ44" s="59"/>
      <c r="AR44" s="59"/>
      <c r="AS44" s="59"/>
      <c r="AT44" s="59"/>
      <c r="AU44" s="59"/>
      <c r="AV44" s="59"/>
      <c r="AW44" s="59"/>
      <c r="AX44" s="59"/>
      <c r="AY44" s="59"/>
      <c r="AZ44" s="59"/>
      <c r="BA44" s="59"/>
    </row>
    <row r="45" spans="3:53" x14ac:dyDescent="0.3">
      <c r="AM45" s="59"/>
      <c r="AN45" s="59"/>
      <c r="AO45" s="59"/>
      <c r="AP45" s="59"/>
      <c r="AQ45" s="59"/>
      <c r="AR45" s="59"/>
      <c r="AS45" s="59"/>
      <c r="AT45" s="59"/>
      <c r="AU45" s="59"/>
      <c r="AV45" s="59"/>
      <c r="AW45" s="59"/>
      <c r="AX45" s="59"/>
      <c r="AY45" s="59"/>
      <c r="AZ45" s="59"/>
      <c r="BA45" s="59"/>
    </row>
    <row r="46" spans="3:53" x14ac:dyDescent="0.3">
      <c r="AM46" s="59"/>
      <c r="AN46" s="59"/>
      <c r="AO46" s="59"/>
      <c r="AP46" s="59"/>
      <c r="AQ46" s="59"/>
      <c r="AR46" s="59"/>
      <c r="AS46" s="59"/>
      <c r="AT46" s="59"/>
      <c r="AU46" s="59"/>
      <c r="AV46" s="59"/>
      <c r="AW46" s="59"/>
      <c r="AX46" s="59"/>
      <c r="AY46" s="59"/>
      <c r="AZ46" s="59"/>
      <c r="BA46" s="59"/>
    </row>
    <row r="47" spans="3:53" x14ac:dyDescent="0.3">
      <c r="AM47" s="59"/>
      <c r="AN47" s="59"/>
      <c r="AO47" s="59"/>
      <c r="AP47" s="59"/>
      <c r="AQ47" s="59"/>
      <c r="AR47" s="59"/>
      <c r="AS47" s="59"/>
      <c r="AT47" s="59"/>
      <c r="AU47" s="59"/>
      <c r="AV47" s="59"/>
      <c r="AW47" s="59"/>
      <c r="AX47" s="59"/>
      <c r="AY47" s="59"/>
      <c r="AZ47" s="59"/>
      <c r="BA47" s="59"/>
    </row>
    <row r="48" spans="3:53" x14ac:dyDescent="0.3">
      <c r="AM48" s="59"/>
      <c r="AN48" s="59"/>
      <c r="AO48" s="59"/>
      <c r="AP48" s="59"/>
      <c r="AQ48" s="59"/>
      <c r="AR48" s="59"/>
      <c r="AS48" s="59"/>
      <c r="AT48" s="59"/>
      <c r="AU48" s="59"/>
      <c r="AV48" s="59"/>
      <c r="AW48" s="59"/>
      <c r="AX48" s="59"/>
      <c r="AY48" s="59"/>
      <c r="AZ48" s="59"/>
      <c r="BA48" s="59"/>
    </row>
    <row r="49" spans="1:53" x14ac:dyDescent="0.3">
      <c r="AM49" s="59"/>
      <c r="AN49" s="59"/>
      <c r="AO49" s="59"/>
      <c r="AP49" s="59"/>
      <c r="AQ49" s="59"/>
      <c r="AR49" s="59"/>
      <c r="AS49" s="59"/>
      <c r="AT49" s="59"/>
      <c r="AU49" s="59"/>
      <c r="AV49" s="59"/>
      <c r="AW49" s="59"/>
      <c r="AX49" s="59"/>
      <c r="AY49" s="59"/>
      <c r="AZ49" s="59"/>
      <c r="BA49" s="59"/>
    </row>
    <row r="50" spans="1:53" x14ac:dyDescent="0.3">
      <c r="AM50" s="59"/>
      <c r="AN50" s="59"/>
      <c r="AO50" s="59"/>
      <c r="AP50" s="59"/>
      <c r="AQ50" s="59"/>
      <c r="AR50" s="59"/>
      <c r="AS50" s="59"/>
      <c r="AT50" s="59"/>
      <c r="AU50" s="59"/>
      <c r="AV50" s="59"/>
      <c r="AW50" s="59"/>
      <c r="AX50" s="59"/>
      <c r="AY50" s="59"/>
      <c r="AZ50" s="59"/>
      <c r="BA50" s="59"/>
    </row>
    <row r="51" spans="1:53" x14ac:dyDescent="0.3">
      <c r="AM51" s="59"/>
      <c r="AN51" s="59"/>
      <c r="AO51" s="59"/>
      <c r="AP51" s="59"/>
      <c r="AQ51" s="59"/>
      <c r="AR51" s="59"/>
      <c r="AS51" s="59"/>
      <c r="AT51" s="59"/>
      <c r="AU51" s="59"/>
      <c r="AV51" s="59"/>
      <c r="AW51" s="59"/>
      <c r="AX51" s="59"/>
      <c r="AY51" s="59"/>
      <c r="AZ51" s="59"/>
      <c r="BA51" s="59"/>
    </row>
    <row r="52" spans="1:53" x14ac:dyDescent="0.3">
      <c r="AM52" s="59"/>
      <c r="AN52" s="59"/>
      <c r="AO52" s="59"/>
      <c r="AP52" s="59"/>
      <c r="AQ52" s="59"/>
      <c r="AR52" s="59"/>
      <c r="AS52" s="59"/>
      <c r="AT52" s="59"/>
      <c r="AU52" s="59"/>
      <c r="AV52" s="59"/>
      <c r="AW52" s="59"/>
      <c r="AX52" s="59"/>
      <c r="AY52" s="59"/>
      <c r="AZ52" s="59"/>
      <c r="BA52" s="59"/>
    </row>
    <row r="53" spans="1:53" x14ac:dyDescent="0.3">
      <c r="AM53" s="59"/>
      <c r="AN53" s="59"/>
      <c r="AO53" s="59"/>
      <c r="AP53" s="59"/>
      <c r="AQ53" s="59"/>
      <c r="AR53" s="59"/>
      <c r="AS53" s="59"/>
      <c r="AT53" s="59"/>
      <c r="AU53" s="59"/>
      <c r="AV53" s="59"/>
      <c r="AW53" s="59"/>
      <c r="AX53" s="59"/>
      <c r="AY53" s="59"/>
      <c r="AZ53" s="59"/>
      <c r="BA53" s="59"/>
    </row>
    <row r="54" spans="1:53" x14ac:dyDescent="0.3">
      <c r="AM54" s="59"/>
      <c r="AN54" s="59"/>
      <c r="AO54" s="59"/>
      <c r="AP54" s="59"/>
      <c r="AQ54" s="59"/>
      <c r="AR54" s="59"/>
      <c r="AS54" s="59"/>
      <c r="AT54" s="59"/>
      <c r="AU54" s="59"/>
      <c r="AV54" s="59"/>
      <c r="AW54" s="59"/>
      <c r="AX54" s="59"/>
      <c r="AY54" s="59"/>
      <c r="AZ54" s="59"/>
      <c r="BA54" s="59"/>
    </row>
    <row r="55" spans="1:53" x14ac:dyDescent="0.3">
      <c r="AM55" s="59"/>
      <c r="AN55" s="59"/>
      <c r="AO55" s="59"/>
      <c r="AP55" s="59"/>
      <c r="AQ55" s="59"/>
      <c r="AR55" s="59"/>
      <c r="AS55" s="59"/>
      <c r="AT55" s="59"/>
      <c r="AU55" s="59"/>
      <c r="AV55" s="59"/>
      <c r="AW55" s="59"/>
      <c r="AX55" s="59"/>
      <c r="AY55" s="59"/>
      <c r="AZ55" s="59"/>
      <c r="BA55" s="59"/>
    </row>
    <row r="56" spans="1:53" x14ac:dyDescent="0.3">
      <c r="AM56" s="59"/>
      <c r="AN56" s="59"/>
      <c r="AO56" s="59"/>
      <c r="AP56" s="59"/>
      <c r="AQ56" s="59"/>
      <c r="AR56" s="59"/>
      <c r="AS56" s="59"/>
      <c r="AT56" s="59"/>
      <c r="AU56" s="59"/>
      <c r="AV56" s="59"/>
      <c r="AW56" s="59"/>
      <c r="AX56" s="59"/>
      <c r="AY56" s="59"/>
      <c r="AZ56" s="59"/>
      <c r="BA56" s="59"/>
    </row>
    <row r="57" spans="1:53" x14ac:dyDescent="0.3">
      <c r="AM57" s="59"/>
      <c r="AN57" s="59"/>
      <c r="AO57" s="59"/>
      <c r="AP57" s="59"/>
      <c r="AQ57" s="59"/>
      <c r="AR57" s="59"/>
      <c r="AS57" s="59"/>
      <c r="AT57" s="59"/>
      <c r="AU57" s="59"/>
      <c r="AV57" s="59"/>
      <c r="AW57" s="59"/>
      <c r="AX57" s="59"/>
      <c r="AY57" s="59"/>
      <c r="AZ57" s="59"/>
      <c r="BA57" s="59"/>
    </row>
    <row r="58" spans="1:53" x14ac:dyDescent="0.3">
      <c r="AM58" s="59"/>
      <c r="AN58" s="59"/>
      <c r="AO58" s="59"/>
      <c r="AP58" s="59"/>
      <c r="AQ58" s="59"/>
      <c r="AR58" s="59"/>
      <c r="AS58" s="59"/>
      <c r="AT58" s="59"/>
      <c r="AU58" s="59"/>
      <c r="AV58" s="59"/>
      <c r="AW58" s="59"/>
      <c r="AX58" s="59"/>
      <c r="AY58" s="59"/>
      <c r="AZ58" s="59"/>
      <c r="BA58" s="59"/>
    </row>
    <row r="59" spans="1:53" x14ac:dyDescent="0.3">
      <c r="AM59" s="59"/>
      <c r="AN59" s="59"/>
      <c r="AO59" s="59"/>
      <c r="AP59" s="59"/>
      <c r="AQ59" s="59"/>
      <c r="AR59" s="59"/>
      <c r="AS59" s="59"/>
      <c r="AT59" s="59"/>
      <c r="AU59" s="59"/>
      <c r="AV59" s="59"/>
      <c r="AW59" s="59"/>
      <c r="AX59" s="59"/>
      <c r="AY59" s="59"/>
      <c r="AZ59" s="59"/>
      <c r="BA59" s="59"/>
    </row>
    <row r="60" spans="1:53" x14ac:dyDescent="0.3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M60" s="59"/>
      <c r="AN60" s="59"/>
      <c r="AO60" s="59"/>
      <c r="AP60" s="59"/>
      <c r="AQ60" s="59"/>
      <c r="AR60" s="59"/>
      <c r="AS60" s="59"/>
      <c r="AT60" s="59"/>
      <c r="AU60" s="59"/>
      <c r="AV60" s="59"/>
      <c r="AW60" s="59"/>
      <c r="AX60" s="59"/>
      <c r="AY60" s="59"/>
      <c r="AZ60" s="59"/>
      <c r="BA60" s="59"/>
    </row>
    <row r="61" spans="1:53" x14ac:dyDescent="0.3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M61" s="59"/>
      <c r="AN61" s="59"/>
      <c r="AO61" s="59"/>
      <c r="AP61" s="59"/>
      <c r="AQ61" s="59"/>
      <c r="AR61" s="59"/>
      <c r="AS61" s="59"/>
      <c r="AT61" s="59"/>
      <c r="AU61" s="59"/>
      <c r="AV61" s="59"/>
      <c r="AW61" s="59"/>
      <c r="AX61" s="59"/>
      <c r="AY61" s="59"/>
      <c r="AZ61" s="59"/>
      <c r="BA61" s="59"/>
    </row>
    <row r="62" spans="1:53" x14ac:dyDescent="0.3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M62" s="59"/>
      <c r="AN62" s="59"/>
      <c r="AO62" s="59"/>
      <c r="AP62" s="59"/>
      <c r="AQ62" s="59"/>
      <c r="AR62" s="59"/>
      <c r="AS62" s="59"/>
      <c r="AT62" s="59"/>
      <c r="AU62" s="59"/>
      <c r="AV62" s="59"/>
      <c r="AW62" s="59"/>
      <c r="AX62" s="59"/>
      <c r="AY62" s="59"/>
      <c r="AZ62" s="59"/>
      <c r="BA62" s="59"/>
    </row>
    <row r="63" spans="1:53" x14ac:dyDescent="0.3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M63" s="59"/>
      <c r="AN63" s="59"/>
      <c r="AO63" s="59"/>
      <c r="AP63" s="59"/>
      <c r="AQ63" s="59"/>
      <c r="AR63" s="59"/>
      <c r="AS63" s="59"/>
      <c r="AT63" s="59"/>
      <c r="AU63" s="59"/>
      <c r="AV63" s="59"/>
      <c r="AW63" s="59"/>
      <c r="AX63" s="59"/>
      <c r="AY63" s="59"/>
      <c r="AZ63" s="59"/>
      <c r="BA63" s="59"/>
    </row>
    <row r="64" spans="1:53" x14ac:dyDescent="0.3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M64" s="59"/>
      <c r="AN64" s="59"/>
      <c r="AO64" s="59"/>
      <c r="AP64" s="59"/>
      <c r="AQ64" s="59"/>
      <c r="AR64" s="59"/>
      <c r="AS64" s="59"/>
      <c r="AT64" s="59"/>
      <c r="AU64" s="59"/>
      <c r="AV64" s="59"/>
      <c r="AW64" s="59"/>
      <c r="AX64" s="59"/>
      <c r="AY64" s="59"/>
      <c r="AZ64" s="59"/>
      <c r="BA64" s="59"/>
    </row>
    <row r="65" spans="1:53" x14ac:dyDescent="0.3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M65" s="59"/>
      <c r="AN65" s="59"/>
      <c r="AO65" s="59"/>
      <c r="AP65" s="59"/>
      <c r="AQ65" s="59"/>
      <c r="AR65" s="59"/>
      <c r="AS65" s="59"/>
      <c r="AT65" s="59"/>
      <c r="AU65" s="59"/>
      <c r="AV65" s="59"/>
      <c r="AW65" s="59"/>
      <c r="AX65" s="59"/>
      <c r="AY65" s="59"/>
      <c r="AZ65" s="59"/>
      <c r="BA65" s="59"/>
    </row>
    <row r="66" spans="1:53" x14ac:dyDescent="0.3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M66" s="59"/>
      <c r="AN66" s="59"/>
      <c r="AO66" s="59"/>
      <c r="AP66" s="59"/>
      <c r="AQ66" s="59"/>
      <c r="AR66" s="59"/>
      <c r="AS66" s="59"/>
      <c r="AT66" s="59"/>
      <c r="AU66" s="59"/>
      <c r="AV66" s="59"/>
      <c r="AW66" s="59"/>
      <c r="AX66" s="59"/>
      <c r="AY66" s="59"/>
      <c r="AZ66" s="59"/>
      <c r="BA66" s="59"/>
    </row>
    <row r="67" spans="1:53" x14ac:dyDescent="0.3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M67" s="59"/>
      <c r="AN67" s="59"/>
      <c r="AO67" s="59"/>
      <c r="AP67" s="59"/>
      <c r="AQ67" s="59"/>
      <c r="AR67" s="59"/>
      <c r="AS67" s="59"/>
      <c r="AT67" s="59"/>
      <c r="AU67" s="59"/>
      <c r="AV67" s="59"/>
      <c r="AW67" s="59"/>
      <c r="AX67" s="59"/>
      <c r="AY67" s="59"/>
      <c r="AZ67" s="59"/>
      <c r="BA67" s="59"/>
    </row>
    <row r="68" spans="1:53" x14ac:dyDescent="0.3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M68" s="59"/>
      <c r="AN68" s="59"/>
      <c r="AO68" s="59"/>
      <c r="AP68" s="59"/>
      <c r="AQ68" s="59"/>
      <c r="AR68" s="59"/>
      <c r="AS68" s="59"/>
      <c r="AT68" s="59"/>
      <c r="AU68" s="59"/>
      <c r="AV68" s="59"/>
      <c r="AW68" s="59"/>
      <c r="AX68" s="59"/>
      <c r="AY68" s="59"/>
      <c r="AZ68" s="59"/>
      <c r="BA68" s="59"/>
    </row>
    <row r="69" spans="1:53" x14ac:dyDescent="0.3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M69" s="59"/>
      <c r="AN69" s="59"/>
      <c r="AO69" s="59"/>
      <c r="AP69" s="59"/>
      <c r="AQ69" s="59"/>
      <c r="AR69" s="59"/>
      <c r="AS69" s="59"/>
      <c r="AT69" s="59"/>
      <c r="AU69" s="59"/>
      <c r="AV69" s="59"/>
      <c r="AW69" s="59"/>
      <c r="AX69" s="59"/>
      <c r="AY69" s="59"/>
      <c r="AZ69" s="59"/>
      <c r="BA69" s="59"/>
    </row>
    <row r="70" spans="1:53" x14ac:dyDescent="0.3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M70" s="59"/>
      <c r="AN70" s="59"/>
      <c r="AO70" s="59"/>
      <c r="AP70" s="59"/>
      <c r="AQ70" s="59"/>
      <c r="AR70" s="59"/>
      <c r="AS70" s="59"/>
      <c r="AT70" s="59"/>
      <c r="AU70" s="59"/>
      <c r="AV70" s="59"/>
      <c r="AW70" s="59"/>
      <c r="AX70" s="59"/>
      <c r="AY70" s="59"/>
      <c r="AZ70" s="59"/>
      <c r="BA70" s="59"/>
    </row>
    <row r="71" spans="1:53" x14ac:dyDescent="0.3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M71" s="59"/>
      <c r="AN71" s="59"/>
      <c r="AO71" s="59"/>
      <c r="AP71" s="59"/>
      <c r="AQ71" s="59"/>
      <c r="AR71" s="59"/>
      <c r="AS71" s="59"/>
      <c r="AT71" s="59"/>
      <c r="AU71" s="59"/>
      <c r="AV71" s="59"/>
      <c r="AW71" s="59"/>
      <c r="AX71" s="59"/>
      <c r="AY71" s="59"/>
      <c r="AZ71" s="59"/>
      <c r="BA71" s="59"/>
    </row>
    <row r="72" spans="1:53" x14ac:dyDescent="0.3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M72" s="59"/>
      <c r="AN72" s="59"/>
      <c r="AO72" s="59"/>
      <c r="AP72" s="59"/>
      <c r="AQ72" s="59"/>
      <c r="AR72" s="59"/>
      <c r="AS72" s="59"/>
      <c r="AT72" s="59"/>
      <c r="AU72" s="59"/>
      <c r="AV72" s="59"/>
      <c r="AW72" s="59"/>
      <c r="AX72" s="59"/>
      <c r="AY72" s="59"/>
      <c r="AZ72" s="59"/>
      <c r="BA72" s="59"/>
    </row>
    <row r="73" spans="1:53" x14ac:dyDescent="0.3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M73" s="59"/>
      <c r="AN73" s="59"/>
      <c r="AO73" s="59"/>
      <c r="AP73" s="59"/>
      <c r="AQ73" s="59"/>
      <c r="AR73" s="59"/>
      <c r="AS73" s="59"/>
      <c r="AT73" s="59"/>
      <c r="AU73" s="59"/>
      <c r="AV73" s="59"/>
      <c r="AW73" s="59"/>
      <c r="AX73" s="59"/>
      <c r="AY73" s="59"/>
      <c r="AZ73" s="59"/>
      <c r="BA73" s="59"/>
    </row>
    <row r="74" spans="1:53" x14ac:dyDescent="0.3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M74" s="59"/>
      <c r="AN74" s="59"/>
      <c r="AO74" s="59"/>
      <c r="AP74" s="59"/>
      <c r="AQ74" s="59"/>
      <c r="AR74" s="59"/>
      <c r="AS74" s="59"/>
      <c r="AT74" s="59"/>
      <c r="AU74" s="59"/>
      <c r="AV74" s="59"/>
      <c r="AW74" s="59"/>
      <c r="AX74" s="59"/>
      <c r="AY74" s="59"/>
      <c r="AZ74" s="59"/>
      <c r="BA74" s="59"/>
    </row>
    <row r="75" spans="1:53" x14ac:dyDescent="0.3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M75" s="59"/>
      <c r="AN75" s="59"/>
      <c r="AO75" s="59"/>
      <c r="AP75" s="59"/>
      <c r="AQ75" s="59"/>
      <c r="AR75" s="59"/>
      <c r="AS75" s="59"/>
      <c r="AT75" s="59"/>
      <c r="AU75" s="59"/>
      <c r="AV75" s="59"/>
      <c r="AW75" s="59"/>
      <c r="AX75" s="59"/>
      <c r="AY75" s="59"/>
      <c r="AZ75" s="59"/>
      <c r="BA75" s="59"/>
    </row>
    <row r="76" spans="1:53" x14ac:dyDescent="0.3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M76" s="59"/>
      <c r="AN76" s="59"/>
      <c r="AO76" s="59"/>
      <c r="AP76" s="59"/>
      <c r="AQ76" s="59"/>
      <c r="AR76" s="59"/>
      <c r="AS76" s="59"/>
      <c r="AT76" s="59"/>
      <c r="AU76" s="59"/>
      <c r="AV76" s="59"/>
      <c r="AW76" s="59"/>
      <c r="AX76" s="59"/>
      <c r="AY76" s="59"/>
      <c r="AZ76" s="59"/>
      <c r="BA76" s="59"/>
    </row>
    <row r="77" spans="1:53" x14ac:dyDescent="0.3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M77" s="59"/>
      <c r="AN77" s="59"/>
      <c r="AO77" s="59"/>
      <c r="AP77" s="59"/>
      <c r="AQ77" s="59"/>
      <c r="AR77" s="59"/>
      <c r="AS77" s="59"/>
      <c r="AT77" s="59"/>
      <c r="AU77" s="59"/>
      <c r="AV77" s="59"/>
      <c r="AW77" s="59"/>
      <c r="AX77" s="59"/>
      <c r="AY77" s="59"/>
      <c r="AZ77" s="59"/>
      <c r="BA77" s="59"/>
    </row>
    <row r="78" spans="1:53" x14ac:dyDescent="0.3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M78" s="59"/>
      <c r="AN78" s="59"/>
      <c r="AO78" s="59"/>
      <c r="AP78" s="59"/>
      <c r="AQ78" s="59"/>
      <c r="AR78" s="59"/>
      <c r="AS78" s="59"/>
      <c r="AT78" s="59"/>
      <c r="AU78" s="59"/>
      <c r="AV78" s="59"/>
      <c r="AW78" s="59"/>
      <c r="AX78" s="59"/>
      <c r="AY78" s="59"/>
      <c r="AZ78" s="59"/>
      <c r="BA78" s="59"/>
    </row>
    <row r="79" spans="1:53" x14ac:dyDescent="0.3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M79" s="59"/>
      <c r="AN79" s="59"/>
      <c r="AO79" s="59"/>
      <c r="AP79" s="59"/>
      <c r="AQ79" s="59"/>
      <c r="AR79" s="59"/>
      <c r="AS79" s="59"/>
      <c r="AT79" s="59"/>
      <c r="AU79" s="59"/>
      <c r="AV79" s="59"/>
      <c r="AW79" s="59"/>
      <c r="AX79" s="59"/>
      <c r="AY79" s="59"/>
      <c r="AZ79" s="59"/>
      <c r="BA79" s="59"/>
    </row>
    <row r="80" spans="1:53" x14ac:dyDescent="0.3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M80" s="59"/>
      <c r="AN80" s="59"/>
      <c r="AO80" s="59"/>
      <c r="AP80" s="59"/>
      <c r="AQ80" s="59"/>
      <c r="AR80" s="59"/>
      <c r="AS80" s="59"/>
      <c r="AT80" s="59"/>
      <c r="AU80" s="59"/>
      <c r="AV80" s="59"/>
      <c r="AW80" s="59"/>
      <c r="AX80" s="59"/>
      <c r="AY80" s="59"/>
      <c r="AZ80" s="59"/>
      <c r="BA80" s="59"/>
    </row>
    <row r="81" spans="1:53" x14ac:dyDescent="0.3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M81" s="59"/>
      <c r="AN81" s="59"/>
      <c r="AO81" s="59"/>
      <c r="AP81" s="59"/>
      <c r="AQ81" s="59"/>
      <c r="AR81" s="59"/>
      <c r="AS81" s="59"/>
      <c r="AT81" s="59"/>
      <c r="AU81" s="59"/>
      <c r="AV81" s="59"/>
      <c r="AW81" s="59"/>
      <c r="AX81" s="59"/>
      <c r="AY81" s="59"/>
      <c r="AZ81" s="59"/>
      <c r="BA81" s="59"/>
    </row>
    <row r="82" spans="1:53" x14ac:dyDescent="0.3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M82" s="59"/>
      <c r="AN82" s="59"/>
      <c r="AO82" s="59"/>
      <c r="AP82" s="59"/>
      <c r="AQ82" s="59"/>
      <c r="AR82" s="59"/>
      <c r="AS82" s="59"/>
      <c r="AT82" s="59"/>
      <c r="AU82" s="59"/>
      <c r="AV82" s="59"/>
      <c r="AW82" s="59"/>
      <c r="AX82" s="59"/>
      <c r="AY82" s="59"/>
      <c r="AZ82" s="59"/>
      <c r="BA82" s="59"/>
    </row>
    <row r="83" spans="1:53" x14ac:dyDescent="0.3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M83" s="59"/>
      <c r="AN83" s="59"/>
      <c r="AO83" s="59"/>
      <c r="AP83" s="59"/>
      <c r="AQ83" s="59"/>
      <c r="AR83" s="59"/>
      <c r="AS83" s="59"/>
      <c r="AT83" s="59"/>
      <c r="AU83" s="59"/>
      <c r="AV83" s="59"/>
      <c r="AW83" s="59"/>
      <c r="AX83" s="59"/>
      <c r="AY83" s="59"/>
      <c r="AZ83" s="59"/>
      <c r="BA83" s="59"/>
    </row>
    <row r="84" spans="1:53" x14ac:dyDescent="0.3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M84" s="59"/>
      <c r="AN84" s="59"/>
      <c r="AO84" s="59"/>
      <c r="AP84" s="59"/>
      <c r="AQ84" s="59"/>
      <c r="AR84" s="59"/>
      <c r="AS84" s="59"/>
      <c r="AT84" s="59"/>
      <c r="AU84" s="59"/>
      <c r="AV84" s="59"/>
      <c r="AW84" s="59"/>
      <c r="AX84" s="59"/>
      <c r="AY84" s="59"/>
      <c r="AZ84" s="59"/>
      <c r="BA84" s="59"/>
    </row>
    <row r="85" spans="1:53" x14ac:dyDescent="0.3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M85" s="59"/>
      <c r="AN85" s="59"/>
      <c r="AO85" s="59"/>
      <c r="AP85" s="59"/>
      <c r="AQ85" s="59"/>
      <c r="AR85" s="59"/>
      <c r="AS85" s="59"/>
      <c r="AT85" s="59"/>
      <c r="AU85" s="59"/>
      <c r="AV85" s="59"/>
      <c r="AW85" s="59"/>
      <c r="AX85" s="59"/>
      <c r="AY85" s="59"/>
      <c r="AZ85" s="59"/>
      <c r="BA85" s="59"/>
    </row>
    <row r="86" spans="1:53" x14ac:dyDescent="0.3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M86" s="59"/>
      <c r="AN86" s="59"/>
      <c r="AO86" s="59"/>
      <c r="AP86" s="59"/>
      <c r="AQ86" s="59"/>
      <c r="AR86" s="59"/>
      <c r="AS86" s="59"/>
      <c r="AT86" s="59"/>
      <c r="AU86" s="59"/>
      <c r="AV86" s="59"/>
      <c r="AW86" s="59"/>
      <c r="AX86" s="59"/>
      <c r="AY86" s="59"/>
      <c r="AZ86" s="59"/>
      <c r="BA86" s="59"/>
    </row>
    <row r="87" spans="1:53" x14ac:dyDescent="0.3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M87" s="59"/>
      <c r="AN87" s="59"/>
      <c r="AO87" s="59"/>
      <c r="AP87" s="59"/>
      <c r="AQ87" s="59"/>
      <c r="AR87" s="59"/>
      <c r="AS87" s="59"/>
      <c r="AT87" s="59"/>
      <c r="AU87" s="59"/>
      <c r="AV87" s="59"/>
      <c r="AW87" s="59"/>
      <c r="AX87" s="59"/>
      <c r="AY87" s="59"/>
      <c r="AZ87" s="59"/>
      <c r="BA87" s="59"/>
    </row>
    <row r="88" spans="1:53" x14ac:dyDescent="0.3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M88" s="59"/>
      <c r="AN88" s="59"/>
      <c r="AO88" s="59"/>
      <c r="AP88" s="59"/>
      <c r="AQ88" s="59"/>
      <c r="AR88" s="59"/>
      <c r="AS88" s="59"/>
      <c r="AT88" s="59"/>
      <c r="AU88" s="59"/>
      <c r="AV88" s="59"/>
      <c r="AW88" s="59"/>
      <c r="AX88" s="59"/>
      <c r="AY88" s="59"/>
      <c r="AZ88" s="59"/>
      <c r="BA88" s="59"/>
    </row>
    <row r="89" spans="1:53" x14ac:dyDescent="0.3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M89" s="59"/>
      <c r="AN89" s="59"/>
      <c r="AO89" s="59"/>
      <c r="AP89" s="59"/>
      <c r="AQ89" s="59"/>
      <c r="AR89" s="59"/>
      <c r="AS89" s="59"/>
      <c r="AT89" s="59"/>
      <c r="AU89" s="59"/>
      <c r="AV89" s="59"/>
      <c r="AW89" s="59"/>
      <c r="AX89" s="59"/>
      <c r="AY89" s="59"/>
      <c r="AZ89" s="59"/>
      <c r="BA89" s="59"/>
    </row>
    <row r="90" spans="1:53" x14ac:dyDescent="0.3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M90" s="59"/>
      <c r="AN90" s="59"/>
      <c r="AO90" s="59"/>
      <c r="AP90" s="59"/>
      <c r="AQ90" s="59"/>
      <c r="AR90" s="59"/>
      <c r="AS90" s="59"/>
      <c r="AT90" s="59"/>
      <c r="AU90" s="59"/>
      <c r="AV90" s="59"/>
      <c r="AW90" s="59"/>
      <c r="AX90" s="59"/>
      <c r="AY90" s="59"/>
      <c r="AZ90" s="59"/>
      <c r="BA90" s="59"/>
    </row>
    <row r="91" spans="1:53" x14ac:dyDescent="0.3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M91" s="59"/>
      <c r="AN91" s="59"/>
      <c r="AO91" s="59"/>
      <c r="AP91" s="59"/>
      <c r="AQ91" s="59"/>
      <c r="AR91" s="59"/>
      <c r="AS91" s="59"/>
      <c r="AT91" s="59"/>
      <c r="AU91" s="59"/>
      <c r="AV91" s="59"/>
      <c r="AW91" s="59"/>
      <c r="AX91" s="59"/>
      <c r="AY91" s="59"/>
      <c r="AZ91" s="59"/>
      <c r="BA91" s="59"/>
    </row>
    <row r="92" spans="1:53" x14ac:dyDescent="0.3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M92" s="59"/>
      <c r="AN92" s="59"/>
      <c r="AO92" s="59"/>
      <c r="AP92" s="59"/>
      <c r="AQ92" s="59"/>
      <c r="AR92" s="59"/>
      <c r="AS92" s="59"/>
      <c r="AT92" s="59"/>
      <c r="AU92" s="59"/>
      <c r="AV92" s="59"/>
      <c r="AW92" s="59"/>
      <c r="AX92" s="59"/>
      <c r="AY92" s="59"/>
      <c r="AZ92" s="59"/>
      <c r="BA92" s="59"/>
    </row>
    <row r="93" spans="1:53" x14ac:dyDescent="0.3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M93" s="59"/>
      <c r="AN93" s="59"/>
      <c r="AO93" s="59"/>
      <c r="AP93" s="59"/>
      <c r="AQ93" s="59"/>
      <c r="AR93" s="59"/>
      <c r="AS93" s="59"/>
      <c r="AT93" s="59"/>
      <c r="AU93" s="59"/>
      <c r="AV93" s="59"/>
      <c r="AW93" s="59"/>
      <c r="AX93" s="59"/>
      <c r="AY93" s="59"/>
      <c r="AZ93" s="59"/>
      <c r="BA93" s="59"/>
    </row>
    <row r="94" spans="1:53" x14ac:dyDescent="0.3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M94" s="59"/>
      <c r="AN94" s="59"/>
      <c r="AO94" s="59"/>
      <c r="AP94" s="59"/>
      <c r="AQ94" s="59"/>
      <c r="AR94" s="59"/>
      <c r="AS94" s="59"/>
      <c r="AT94" s="59"/>
      <c r="AU94" s="59"/>
      <c r="AV94" s="59"/>
      <c r="AW94" s="59"/>
      <c r="AX94" s="59"/>
      <c r="AY94" s="59"/>
      <c r="AZ94" s="59"/>
      <c r="BA94" s="59"/>
    </row>
    <row r="95" spans="1:53" x14ac:dyDescent="0.3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M95" s="59"/>
      <c r="AN95" s="59"/>
      <c r="AO95" s="59"/>
      <c r="AP95" s="59"/>
      <c r="AQ95" s="59"/>
      <c r="AR95" s="59"/>
      <c r="AS95" s="59"/>
      <c r="AT95" s="59"/>
      <c r="AU95" s="59"/>
      <c r="AV95" s="59"/>
      <c r="AW95" s="59"/>
      <c r="AX95" s="59"/>
      <c r="AY95" s="59"/>
      <c r="AZ95" s="59"/>
      <c r="BA95" s="59"/>
    </row>
    <row r="96" spans="1:53" x14ac:dyDescent="0.3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M96" s="59"/>
      <c r="AN96" s="59"/>
      <c r="AO96" s="59"/>
      <c r="AP96" s="59"/>
      <c r="AQ96" s="59"/>
      <c r="AR96" s="59"/>
      <c r="AS96" s="59"/>
      <c r="AT96" s="59"/>
      <c r="AU96" s="59"/>
      <c r="AV96" s="59"/>
      <c r="AW96" s="59"/>
      <c r="AX96" s="59"/>
      <c r="AY96" s="59"/>
      <c r="AZ96" s="59"/>
      <c r="BA96" s="59"/>
    </row>
    <row r="97" spans="1:53" x14ac:dyDescent="0.3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M97" s="59"/>
      <c r="AN97" s="59"/>
      <c r="AO97" s="59"/>
      <c r="AP97" s="59"/>
      <c r="AQ97" s="59"/>
      <c r="AR97" s="59"/>
      <c r="AS97" s="59"/>
      <c r="AT97" s="59"/>
      <c r="AU97" s="59"/>
      <c r="AV97" s="59"/>
      <c r="AW97" s="59"/>
      <c r="AX97" s="59"/>
      <c r="AY97" s="59"/>
      <c r="AZ97" s="59"/>
      <c r="BA97" s="59"/>
    </row>
    <row r="98" spans="1:53" x14ac:dyDescent="0.3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M98" s="59"/>
      <c r="AN98" s="59"/>
      <c r="AO98" s="59"/>
      <c r="AP98" s="59"/>
      <c r="AQ98" s="59"/>
      <c r="AR98" s="59"/>
      <c r="AS98" s="59"/>
      <c r="AT98" s="59"/>
      <c r="AU98" s="59"/>
      <c r="AV98" s="59"/>
      <c r="AW98" s="59"/>
      <c r="AX98" s="59"/>
      <c r="AY98" s="59"/>
      <c r="AZ98" s="59"/>
      <c r="BA98" s="59"/>
    </row>
    <row r="99" spans="1:53" x14ac:dyDescent="0.3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M99" s="59"/>
      <c r="AN99" s="59"/>
      <c r="AO99" s="59"/>
      <c r="AP99" s="59"/>
      <c r="AQ99" s="59"/>
      <c r="AR99" s="59"/>
      <c r="AS99" s="59"/>
      <c r="AT99" s="59"/>
      <c r="AU99" s="59"/>
      <c r="AV99" s="59"/>
      <c r="AW99" s="59"/>
      <c r="AX99" s="59"/>
      <c r="AY99" s="59"/>
      <c r="AZ99" s="59"/>
      <c r="BA99" s="59"/>
    </row>
    <row r="100" spans="1:53" x14ac:dyDescent="0.3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M100" s="59"/>
      <c r="AN100" s="59"/>
      <c r="AO100" s="59"/>
      <c r="AP100" s="59"/>
      <c r="AQ100" s="59"/>
      <c r="AR100" s="59"/>
      <c r="AS100" s="59"/>
      <c r="AT100" s="59"/>
      <c r="AU100" s="59"/>
      <c r="AV100" s="59"/>
      <c r="AW100" s="59"/>
      <c r="AX100" s="59"/>
      <c r="AY100" s="59"/>
      <c r="AZ100" s="59"/>
      <c r="BA100" s="59"/>
    </row>
    <row r="101" spans="1:53" x14ac:dyDescent="0.3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M101" s="59"/>
      <c r="AN101" s="59"/>
      <c r="AO101" s="59"/>
      <c r="AP101" s="59"/>
      <c r="AQ101" s="59"/>
      <c r="AR101" s="59"/>
      <c r="AS101" s="59"/>
      <c r="AT101" s="59"/>
      <c r="AU101" s="59"/>
      <c r="AV101" s="59"/>
      <c r="AW101" s="59"/>
      <c r="AX101" s="59"/>
      <c r="AY101" s="59"/>
      <c r="AZ101" s="59"/>
      <c r="BA101" s="59"/>
    </row>
    <row r="102" spans="1:53" x14ac:dyDescent="0.3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M102" s="59"/>
      <c r="AN102" s="59"/>
      <c r="AO102" s="59"/>
      <c r="AP102" s="59"/>
      <c r="AQ102" s="59"/>
      <c r="AR102" s="59"/>
      <c r="AS102" s="59"/>
      <c r="AT102" s="59"/>
      <c r="AU102" s="59"/>
      <c r="AV102" s="59"/>
      <c r="AW102" s="59"/>
      <c r="AX102" s="59"/>
      <c r="AY102" s="59"/>
      <c r="AZ102" s="59"/>
      <c r="BA102" s="59"/>
    </row>
    <row r="103" spans="1:53" x14ac:dyDescent="0.3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M103" s="59"/>
      <c r="AN103" s="59"/>
      <c r="AO103" s="59"/>
      <c r="AP103" s="59"/>
      <c r="AQ103" s="59"/>
      <c r="AR103" s="59"/>
      <c r="AS103" s="59"/>
      <c r="AT103" s="59"/>
      <c r="AU103" s="59"/>
      <c r="AV103" s="59"/>
      <c r="AW103" s="59"/>
      <c r="AX103" s="59"/>
      <c r="AY103" s="59"/>
      <c r="AZ103" s="59"/>
      <c r="BA103" s="59"/>
    </row>
    <row r="104" spans="1:53" x14ac:dyDescent="0.3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M104" s="59"/>
      <c r="AN104" s="59"/>
      <c r="AO104" s="59"/>
      <c r="AP104" s="59"/>
      <c r="AQ104" s="59"/>
      <c r="AR104" s="59"/>
      <c r="AS104" s="59"/>
      <c r="AT104" s="59"/>
      <c r="AU104" s="59"/>
      <c r="AV104" s="59"/>
      <c r="AW104" s="59"/>
      <c r="AX104" s="59"/>
      <c r="AY104" s="59"/>
      <c r="AZ104" s="59"/>
      <c r="BA104" s="59"/>
    </row>
    <row r="105" spans="1:53" x14ac:dyDescent="0.3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M105" s="59"/>
      <c r="AN105" s="59"/>
      <c r="AO105" s="59"/>
      <c r="AP105" s="59"/>
      <c r="AQ105" s="59"/>
      <c r="AR105" s="59"/>
      <c r="AS105" s="59"/>
      <c r="AT105" s="59"/>
      <c r="AU105" s="59"/>
      <c r="AV105" s="59"/>
      <c r="AW105" s="59"/>
      <c r="AX105" s="59"/>
      <c r="AY105" s="59"/>
      <c r="AZ105" s="59"/>
      <c r="BA105" s="59"/>
    </row>
    <row r="106" spans="1:53" x14ac:dyDescent="0.3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M106" s="59"/>
      <c r="AN106" s="59"/>
      <c r="AO106" s="59"/>
      <c r="AP106" s="59"/>
      <c r="AQ106" s="59"/>
      <c r="AR106" s="59"/>
      <c r="AS106" s="59"/>
      <c r="AT106" s="59"/>
      <c r="AU106" s="59"/>
      <c r="AV106" s="59"/>
      <c r="AW106" s="59"/>
      <c r="AX106" s="59"/>
      <c r="AY106" s="59"/>
      <c r="AZ106" s="59"/>
      <c r="BA106" s="59"/>
    </row>
    <row r="107" spans="1:53" x14ac:dyDescent="0.3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M107" s="59"/>
      <c r="AN107" s="59"/>
      <c r="AO107" s="59"/>
      <c r="AP107" s="59"/>
      <c r="AQ107" s="59"/>
      <c r="AR107" s="59"/>
      <c r="AS107" s="59"/>
      <c r="AT107" s="59"/>
      <c r="AU107" s="59"/>
      <c r="AV107" s="59"/>
      <c r="AW107" s="59"/>
      <c r="AX107" s="59"/>
      <c r="AY107" s="59"/>
      <c r="AZ107" s="59"/>
      <c r="BA107" s="59"/>
    </row>
    <row r="108" spans="1:53" x14ac:dyDescent="0.3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M108" s="59"/>
      <c r="AN108" s="59"/>
      <c r="AO108" s="59"/>
      <c r="AP108" s="59"/>
      <c r="AQ108" s="59"/>
      <c r="AR108" s="59"/>
      <c r="AS108" s="59"/>
      <c r="AT108" s="59"/>
      <c r="AU108" s="59"/>
      <c r="AV108" s="59"/>
      <c r="AW108" s="59"/>
      <c r="AX108" s="59"/>
      <c r="AY108" s="59"/>
      <c r="AZ108" s="59"/>
      <c r="BA108" s="59"/>
    </row>
    <row r="109" spans="1:53" x14ac:dyDescent="0.3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M109" s="59"/>
      <c r="AN109" s="59"/>
      <c r="AO109" s="59"/>
      <c r="AP109" s="59"/>
      <c r="AQ109" s="59"/>
      <c r="AR109" s="59"/>
      <c r="AS109" s="59"/>
      <c r="AT109" s="59"/>
      <c r="AU109" s="59"/>
      <c r="AV109" s="59"/>
      <c r="AW109" s="59"/>
      <c r="AX109" s="59"/>
      <c r="AY109" s="59"/>
      <c r="AZ109" s="59"/>
      <c r="BA109" s="59"/>
    </row>
    <row r="110" spans="1:53" x14ac:dyDescent="0.3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M110" s="59"/>
      <c r="AN110" s="59"/>
      <c r="AO110" s="59"/>
      <c r="AP110" s="59"/>
      <c r="AQ110" s="59"/>
      <c r="AR110" s="59"/>
      <c r="AS110" s="59"/>
      <c r="AT110" s="59"/>
      <c r="AU110" s="59"/>
      <c r="AV110" s="59"/>
      <c r="AW110" s="59"/>
      <c r="AX110" s="59"/>
      <c r="AY110" s="59"/>
      <c r="AZ110" s="59"/>
      <c r="BA110" s="59"/>
    </row>
    <row r="111" spans="1:53" x14ac:dyDescent="0.3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M111" s="59"/>
      <c r="AN111" s="59"/>
      <c r="AO111" s="59"/>
      <c r="AP111" s="59"/>
      <c r="AQ111" s="59"/>
      <c r="AR111" s="59"/>
      <c r="AS111" s="59"/>
      <c r="AT111" s="59"/>
      <c r="AU111" s="59"/>
      <c r="AV111" s="59"/>
      <c r="AW111" s="59"/>
      <c r="AX111" s="59"/>
      <c r="AY111" s="59"/>
      <c r="AZ111" s="59"/>
      <c r="BA111" s="59"/>
    </row>
    <row r="112" spans="1:53" x14ac:dyDescent="0.3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M112" s="59"/>
      <c r="AN112" s="59"/>
      <c r="AO112" s="59"/>
      <c r="AP112" s="59"/>
      <c r="AQ112" s="59"/>
      <c r="AR112" s="59"/>
      <c r="AS112" s="59"/>
      <c r="AT112" s="59"/>
      <c r="AU112" s="59"/>
      <c r="AV112" s="59"/>
      <c r="AW112" s="59"/>
      <c r="AX112" s="59"/>
      <c r="AY112" s="59"/>
      <c r="AZ112" s="59"/>
      <c r="BA112" s="59"/>
    </row>
    <row r="113" spans="1:53" x14ac:dyDescent="0.3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  <c r="AM113" s="59"/>
      <c r="AN113" s="59"/>
      <c r="AO113" s="59"/>
      <c r="AP113" s="59"/>
      <c r="AQ113" s="59"/>
      <c r="AR113" s="59"/>
      <c r="AS113" s="59"/>
      <c r="AT113" s="59"/>
      <c r="AU113" s="59"/>
      <c r="AV113" s="59"/>
      <c r="AW113" s="59"/>
      <c r="AX113" s="59"/>
      <c r="AY113" s="59"/>
      <c r="AZ113" s="59"/>
      <c r="BA113" s="59"/>
    </row>
    <row r="114" spans="1:53" x14ac:dyDescent="0.3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  <c r="AM114" s="59"/>
      <c r="AN114" s="59"/>
      <c r="AO114" s="59"/>
      <c r="AP114" s="59"/>
      <c r="AQ114" s="59"/>
      <c r="AR114" s="59"/>
      <c r="AS114" s="59"/>
      <c r="AT114" s="59"/>
      <c r="AU114" s="59"/>
      <c r="AV114" s="59"/>
      <c r="AW114" s="59"/>
      <c r="AX114" s="59"/>
      <c r="AY114" s="59"/>
      <c r="AZ114" s="59"/>
      <c r="BA114" s="59"/>
    </row>
    <row r="115" spans="1:53" x14ac:dyDescent="0.3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  <c r="AM115" s="59"/>
      <c r="AN115" s="59"/>
      <c r="AO115" s="59"/>
      <c r="AP115" s="59"/>
      <c r="AQ115" s="59"/>
      <c r="AR115" s="59"/>
      <c r="AS115" s="59"/>
      <c r="AT115" s="59"/>
      <c r="AU115" s="59"/>
      <c r="AV115" s="59"/>
      <c r="AW115" s="59"/>
      <c r="AX115" s="59"/>
      <c r="AY115" s="59"/>
      <c r="AZ115" s="59"/>
      <c r="BA115" s="59"/>
    </row>
    <row r="116" spans="1:53" x14ac:dyDescent="0.3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  <c r="AM116" s="59"/>
      <c r="AN116" s="59"/>
      <c r="AO116" s="59"/>
      <c r="AP116" s="59"/>
      <c r="AQ116" s="59"/>
      <c r="AR116" s="59"/>
      <c r="AS116" s="59"/>
      <c r="AT116" s="59"/>
      <c r="AU116" s="59"/>
      <c r="AV116" s="59"/>
      <c r="AW116" s="59"/>
      <c r="AX116" s="59"/>
      <c r="AY116" s="59"/>
      <c r="AZ116" s="59"/>
      <c r="BA116" s="59"/>
    </row>
    <row r="117" spans="1:53" x14ac:dyDescent="0.3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  <c r="AM117" s="59"/>
      <c r="AN117" s="59"/>
      <c r="AO117" s="59"/>
      <c r="AP117" s="59"/>
      <c r="AQ117" s="59"/>
      <c r="AR117" s="59"/>
      <c r="AS117" s="59"/>
      <c r="AT117" s="59"/>
      <c r="AU117" s="59"/>
      <c r="AV117" s="59"/>
      <c r="AW117" s="59"/>
      <c r="AX117" s="59"/>
      <c r="AY117" s="59"/>
      <c r="AZ117" s="59"/>
      <c r="BA117" s="59"/>
    </row>
    <row r="118" spans="1:53" x14ac:dyDescent="0.3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  <c r="AG118"/>
      <c r="AM118" s="59"/>
      <c r="AN118" s="59"/>
      <c r="AO118" s="59"/>
      <c r="AP118" s="59"/>
      <c r="AQ118" s="59"/>
      <c r="AR118" s="59"/>
      <c r="AS118" s="59"/>
      <c r="AT118" s="59"/>
      <c r="AU118" s="59"/>
      <c r="AV118" s="59"/>
      <c r="AW118" s="59"/>
      <c r="AX118" s="59"/>
      <c r="AY118" s="59"/>
      <c r="AZ118" s="59"/>
      <c r="BA118" s="59"/>
    </row>
    <row r="119" spans="1:53" x14ac:dyDescent="0.3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  <c r="AM119" s="59"/>
      <c r="AN119" s="59"/>
      <c r="AO119" s="59"/>
      <c r="AP119" s="59"/>
      <c r="AQ119" s="59"/>
      <c r="AR119" s="59"/>
      <c r="AS119" s="59"/>
      <c r="AT119" s="59"/>
      <c r="AU119" s="59"/>
      <c r="AV119" s="59"/>
      <c r="AW119" s="59"/>
      <c r="AX119" s="59"/>
      <c r="AY119" s="59"/>
      <c r="AZ119" s="59"/>
      <c r="BA119" s="59"/>
    </row>
    <row r="120" spans="1:53" x14ac:dyDescent="0.3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  <c r="AM120" s="59"/>
      <c r="AN120" s="59"/>
      <c r="AO120" s="59"/>
      <c r="AP120" s="59"/>
      <c r="AQ120" s="59"/>
      <c r="AR120" s="59"/>
      <c r="AS120" s="59"/>
      <c r="AT120" s="59"/>
      <c r="AU120" s="59"/>
      <c r="AV120" s="59"/>
      <c r="AW120" s="59"/>
      <c r="AX120" s="59"/>
      <c r="AY120" s="59"/>
      <c r="AZ120" s="59"/>
      <c r="BA120" s="59"/>
    </row>
    <row r="121" spans="1:53" x14ac:dyDescent="0.3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  <c r="AG121"/>
      <c r="AM121" s="59"/>
      <c r="AN121" s="59"/>
      <c r="AO121" s="59"/>
      <c r="AP121" s="59"/>
      <c r="AQ121" s="59"/>
      <c r="AR121" s="59"/>
      <c r="AS121" s="59"/>
      <c r="AT121" s="59"/>
      <c r="AU121" s="59"/>
      <c r="AV121" s="59"/>
      <c r="AW121" s="59"/>
      <c r="AX121" s="59"/>
      <c r="AY121" s="59"/>
      <c r="AZ121" s="59"/>
      <c r="BA121" s="59"/>
    </row>
    <row r="122" spans="1:53" x14ac:dyDescent="0.3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M122" s="59"/>
      <c r="AN122" s="59"/>
      <c r="AO122" s="59"/>
      <c r="AP122" s="59"/>
      <c r="AQ122" s="59"/>
      <c r="AR122" s="59"/>
      <c r="AS122" s="59"/>
      <c r="AT122" s="59"/>
      <c r="AU122" s="59"/>
      <c r="AV122" s="59"/>
      <c r="AW122" s="59"/>
      <c r="AX122" s="59"/>
      <c r="AY122" s="59"/>
      <c r="AZ122" s="59"/>
      <c r="BA122" s="59"/>
    </row>
    <row r="123" spans="1:53" x14ac:dyDescent="0.3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  <c r="AM123" s="59"/>
      <c r="AN123" s="59"/>
      <c r="AO123" s="59"/>
      <c r="AP123" s="59"/>
      <c r="AQ123" s="59"/>
      <c r="AR123" s="59"/>
      <c r="AS123" s="59"/>
      <c r="AT123" s="59"/>
      <c r="AU123" s="59"/>
      <c r="AV123" s="59"/>
      <c r="AW123" s="59"/>
      <c r="AX123" s="59"/>
      <c r="AY123" s="59"/>
      <c r="AZ123" s="59"/>
      <c r="BA123" s="59"/>
    </row>
    <row r="124" spans="1:53" x14ac:dyDescent="0.3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M124" s="59"/>
      <c r="AN124" s="59"/>
      <c r="AO124" s="59"/>
      <c r="AP124" s="59"/>
      <c r="AQ124" s="59"/>
      <c r="AR124" s="59"/>
      <c r="AS124" s="59"/>
      <c r="AT124" s="59"/>
      <c r="AU124" s="59"/>
      <c r="AV124" s="59"/>
      <c r="AW124" s="59"/>
      <c r="AX124" s="59"/>
      <c r="AY124" s="59"/>
      <c r="AZ124" s="59"/>
      <c r="BA124" s="59"/>
    </row>
    <row r="125" spans="1:53" x14ac:dyDescent="0.3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M125" s="59"/>
      <c r="AN125" s="59"/>
      <c r="AO125" s="59"/>
      <c r="AP125" s="59"/>
      <c r="AQ125" s="59"/>
      <c r="AR125" s="59"/>
      <c r="AS125" s="59"/>
      <c r="AT125" s="59"/>
      <c r="AU125" s="59"/>
      <c r="AV125" s="59"/>
      <c r="AW125" s="59"/>
      <c r="AX125" s="59"/>
      <c r="AY125" s="59"/>
      <c r="AZ125" s="59"/>
      <c r="BA125" s="59"/>
    </row>
    <row r="126" spans="1:53" x14ac:dyDescent="0.3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  <c r="AM126" s="59"/>
      <c r="AN126" s="59"/>
      <c r="AO126" s="59"/>
      <c r="AP126" s="59"/>
      <c r="AQ126" s="59"/>
      <c r="AR126" s="59"/>
      <c r="AS126" s="59"/>
      <c r="AT126" s="59"/>
      <c r="AU126" s="59"/>
      <c r="AV126" s="59"/>
      <c r="AW126" s="59"/>
      <c r="AX126" s="59"/>
      <c r="AY126" s="59"/>
      <c r="AZ126" s="59"/>
      <c r="BA126" s="59"/>
    </row>
    <row r="127" spans="1:53" x14ac:dyDescent="0.3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M127" s="59"/>
      <c r="AN127" s="59"/>
      <c r="AO127" s="59"/>
      <c r="AP127" s="59"/>
      <c r="AQ127" s="59"/>
      <c r="AR127" s="59"/>
      <c r="AS127" s="59"/>
      <c r="AT127" s="59"/>
      <c r="AU127" s="59"/>
      <c r="AV127" s="59"/>
      <c r="AW127" s="59"/>
      <c r="AX127" s="59"/>
      <c r="AY127" s="59"/>
      <c r="AZ127" s="59"/>
      <c r="BA127" s="59"/>
    </row>
    <row r="128" spans="1:53" x14ac:dyDescent="0.3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M128" s="59"/>
      <c r="AN128" s="59"/>
      <c r="AO128" s="59"/>
      <c r="AP128" s="59"/>
      <c r="AQ128" s="59"/>
      <c r="AR128" s="59"/>
      <c r="AS128" s="59"/>
      <c r="AT128" s="59"/>
      <c r="AU128" s="59"/>
      <c r="AV128" s="59"/>
      <c r="AW128" s="59"/>
      <c r="AX128" s="59"/>
      <c r="AY128" s="59"/>
      <c r="AZ128" s="59"/>
      <c r="BA128" s="59"/>
    </row>
    <row r="129" spans="1:53" x14ac:dyDescent="0.3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M129" s="59"/>
      <c r="AN129" s="59"/>
      <c r="AO129" s="59"/>
      <c r="AP129" s="59"/>
      <c r="AQ129" s="59"/>
      <c r="AR129" s="59"/>
      <c r="AS129" s="59"/>
      <c r="AT129" s="59"/>
      <c r="AU129" s="59"/>
      <c r="AV129" s="59"/>
      <c r="AW129" s="59"/>
      <c r="AX129" s="59"/>
      <c r="AY129" s="59"/>
      <c r="AZ129" s="59"/>
      <c r="BA129" s="59"/>
    </row>
    <row r="130" spans="1:53" x14ac:dyDescent="0.3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M130" s="59"/>
      <c r="AN130" s="59"/>
      <c r="AO130" s="59"/>
      <c r="AP130" s="59"/>
      <c r="AQ130" s="59"/>
      <c r="AR130" s="59"/>
      <c r="AS130" s="59"/>
      <c r="AT130" s="59"/>
      <c r="AU130" s="59"/>
      <c r="AV130" s="59"/>
      <c r="AW130" s="59"/>
      <c r="AX130" s="59"/>
      <c r="AY130" s="59"/>
      <c r="AZ130" s="59"/>
      <c r="BA130" s="59"/>
    </row>
    <row r="131" spans="1:53" x14ac:dyDescent="0.3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M131" s="59"/>
      <c r="AN131" s="59"/>
      <c r="AO131" s="59"/>
      <c r="AP131" s="59"/>
      <c r="AQ131" s="59"/>
      <c r="AR131" s="59"/>
      <c r="AS131" s="59"/>
      <c r="AT131" s="59"/>
      <c r="AU131" s="59"/>
      <c r="AV131" s="59"/>
      <c r="AW131" s="59"/>
      <c r="AX131" s="59"/>
      <c r="AY131" s="59"/>
      <c r="AZ131" s="59"/>
      <c r="BA131" s="59"/>
    </row>
    <row r="132" spans="1:53" x14ac:dyDescent="0.3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M132" s="59"/>
      <c r="AN132" s="59"/>
      <c r="AO132" s="59"/>
      <c r="AP132" s="59"/>
      <c r="AQ132" s="59"/>
      <c r="AR132" s="59"/>
      <c r="AS132" s="59"/>
      <c r="AT132" s="59"/>
      <c r="AU132" s="59"/>
      <c r="AV132" s="59"/>
      <c r="AW132" s="59"/>
      <c r="AX132" s="59"/>
      <c r="AY132" s="59"/>
      <c r="AZ132" s="59"/>
      <c r="BA132" s="59"/>
    </row>
    <row r="133" spans="1:53" x14ac:dyDescent="0.3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M133" s="59"/>
      <c r="AN133" s="59"/>
      <c r="AO133" s="59"/>
      <c r="AP133" s="59"/>
      <c r="AQ133" s="59"/>
      <c r="AR133" s="59"/>
      <c r="AS133" s="59"/>
      <c r="AT133" s="59"/>
      <c r="AU133" s="59"/>
      <c r="AV133" s="59"/>
      <c r="AW133" s="59"/>
      <c r="AX133" s="59"/>
      <c r="AY133" s="59"/>
      <c r="AZ133" s="59"/>
      <c r="BA133" s="59"/>
    </row>
    <row r="134" spans="1:53" x14ac:dyDescent="0.3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  <c r="AM134" s="59"/>
      <c r="AN134" s="59"/>
      <c r="AO134" s="59"/>
      <c r="AP134" s="59"/>
      <c r="AQ134" s="59"/>
      <c r="AR134" s="59"/>
      <c r="AS134" s="59"/>
      <c r="AT134" s="59"/>
      <c r="AU134" s="59"/>
      <c r="AV134" s="59"/>
      <c r="AW134" s="59"/>
      <c r="AX134" s="59"/>
      <c r="AY134" s="59"/>
      <c r="AZ134" s="59"/>
      <c r="BA134" s="59"/>
    </row>
    <row r="135" spans="1:53" x14ac:dyDescent="0.3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  <c r="AM135" s="59"/>
      <c r="AN135" s="59"/>
      <c r="AO135" s="59"/>
      <c r="AP135" s="59"/>
      <c r="AQ135" s="59"/>
      <c r="AR135" s="59"/>
      <c r="AS135" s="59"/>
      <c r="AT135" s="59"/>
      <c r="AU135" s="59"/>
      <c r="AV135" s="59"/>
      <c r="AW135" s="59"/>
      <c r="AX135" s="59"/>
      <c r="AY135" s="59"/>
      <c r="AZ135" s="59"/>
      <c r="BA135" s="59"/>
    </row>
    <row r="136" spans="1:53" x14ac:dyDescent="0.3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  <c r="AM136" s="59"/>
      <c r="AN136" s="59"/>
      <c r="AO136" s="59"/>
      <c r="AP136" s="59"/>
      <c r="AQ136" s="59"/>
      <c r="AR136" s="59"/>
      <c r="AS136" s="59"/>
      <c r="AT136" s="59"/>
      <c r="AU136" s="59"/>
      <c r="AV136" s="59"/>
      <c r="AW136" s="59"/>
      <c r="AX136" s="59"/>
      <c r="AY136" s="59"/>
      <c r="AZ136" s="59"/>
      <c r="BA136" s="59"/>
    </row>
    <row r="137" spans="1:53" x14ac:dyDescent="0.3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  <c r="AG137"/>
      <c r="AM137" s="59"/>
      <c r="AN137" s="59"/>
      <c r="AO137" s="59"/>
      <c r="AP137" s="59"/>
      <c r="AQ137" s="59"/>
      <c r="AR137" s="59"/>
      <c r="AS137" s="59"/>
      <c r="AT137" s="59"/>
      <c r="AU137" s="59"/>
      <c r="AV137" s="59"/>
      <c r="AW137" s="59"/>
      <c r="AX137" s="59"/>
      <c r="AY137" s="59"/>
      <c r="AZ137" s="59"/>
      <c r="BA137" s="59"/>
    </row>
    <row r="138" spans="1:53" x14ac:dyDescent="0.3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  <c r="AG138"/>
      <c r="AM138" s="59"/>
      <c r="AN138" s="59"/>
      <c r="AO138" s="59"/>
      <c r="AP138" s="59"/>
      <c r="AQ138" s="59"/>
      <c r="AR138" s="59"/>
      <c r="AS138" s="59"/>
      <c r="AT138" s="59"/>
      <c r="AU138" s="59"/>
      <c r="AV138" s="59"/>
      <c r="AW138" s="59"/>
      <c r="AX138" s="59"/>
      <c r="AY138" s="59"/>
      <c r="AZ138" s="59"/>
      <c r="BA138" s="59"/>
    </row>
    <row r="139" spans="1:53" x14ac:dyDescent="0.3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  <c r="AG139"/>
      <c r="AM139" s="59"/>
      <c r="AN139" s="59"/>
      <c r="AO139" s="59"/>
      <c r="AP139" s="59"/>
      <c r="AQ139" s="59"/>
      <c r="AR139" s="59"/>
      <c r="AS139" s="59"/>
      <c r="AT139" s="59"/>
      <c r="AU139" s="59"/>
      <c r="AV139" s="59"/>
      <c r="AW139" s="59"/>
      <c r="AX139" s="59"/>
      <c r="AY139" s="59"/>
      <c r="AZ139" s="59"/>
      <c r="BA139" s="59"/>
    </row>
    <row r="140" spans="1:53" x14ac:dyDescent="0.3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  <c r="AM140" s="59"/>
      <c r="AN140" s="59"/>
      <c r="AO140" s="59"/>
      <c r="AP140" s="59"/>
      <c r="AQ140" s="59"/>
      <c r="AR140" s="59"/>
      <c r="AS140" s="59"/>
      <c r="AT140" s="59"/>
      <c r="AU140" s="59"/>
      <c r="AV140" s="59"/>
      <c r="AW140" s="59"/>
      <c r="AX140" s="59"/>
      <c r="AY140" s="59"/>
      <c r="AZ140" s="59"/>
      <c r="BA140" s="59"/>
    </row>
    <row r="141" spans="1:53" x14ac:dyDescent="0.3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M141" s="59"/>
      <c r="AN141" s="59"/>
      <c r="AO141" s="59"/>
      <c r="AP141" s="59"/>
      <c r="AQ141" s="59"/>
      <c r="AR141" s="59"/>
      <c r="AS141" s="59"/>
      <c r="AT141" s="59"/>
      <c r="AU141" s="59"/>
      <c r="AV141" s="59"/>
      <c r="AW141" s="59"/>
      <c r="AX141" s="59"/>
      <c r="AY141" s="59"/>
      <c r="AZ141" s="59"/>
      <c r="BA141" s="59"/>
    </row>
    <row r="142" spans="1:53" x14ac:dyDescent="0.3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  <c r="AM142" s="59"/>
      <c r="AN142" s="59"/>
      <c r="AO142" s="59"/>
      <c r="AP142" s="59"/>
      <c r="AQ142" s="59"/>
      <c r="AR142" s="59"/>
      <c r="AS142" s="59"/>
      <c r="AT142" s="59"/>
      <c r="AU142" s="59"/>
      <c r="AV142" s="59"/>
      <c r="AW142" s="59"/>
      <c r="AX142" s="59"/>
      <c r="AY142" s="59"/>
      <c r="AZ142" s="59"/>
      <c r="BA142" s="59"/>
    </row>
    <row r="143" spans="1:53" x14ac:dyDescent="0.3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  <c r="AM143" s="59"/>
      <c r="AN143" s="59"/>
      <c r="AO143" s="59"/>
      <c r="AP143" s="59"/>
      <c r="AQ143" s="59"/>
      <c r="AR143" s="59"/>
      <c r="AS143" s="59"/>
      <c r="AT143" s="59"/>
      <c r="AU143" s="59"/>
      <c r="AV143" s="59"/>
      <c r="AW143" s="59"/>
      <c r="AX143" s="59"/>
      <c r="AY143" s="59"/>
      <c r="AZ143" s="59"/>
      <c r="BA143" s="59"/>
    </row>
    <row r="144" spans="1:53" x14ac:dyDescent="0.3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  <c r="AM144" s="59"/>
      <c r="AN144" s="59"/>
      <c r="AO144" s="59"/>
      <c r="AP144" s="59"/>
      <c r="AQ144" s="59"/>
      <c r="AR144" s="59"/>
      <c r="AS144" s="59"/>
      <c r="AT144" s="59"/>
      <c r="AU144" s="59"/>
      <c r="AV144" s="59"/>
      <c r="AW144" s="59"/>
      <c r="AX144" s="59"/>
      <c r="AY144" s="59"/>
      <c r="AZ144" s="59"/>
      <c r="BA144" s="59"/>
    </row>
    <row r="145" spans="1:53" x14ac:dyDescent="0.3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  <c r="AG145"/>
      <c r="AM145" s="59"/>
      <c r="AN145" s="59"/>
      <c r="AO145" s="59"/>
      <c r="AP145" s="59"/>
      <c r="AQ145" s="59"/>
      <c r="AR145" s="59"/>
      <c r="AS145" s="59"/>
      <c r="AT145" s="59"/>
      <c r="AU145" s="59"/>
      <c r="AV145" s="59"/>
      <c r="AW145" s="59"/>
      <c r="AX145" s="59"/>
      <c r="AY145" s="59"/>
      <c r="AZ145" s="59"/>
      <c r="BA145" s="59"/>
    </row>
    <row r="146" spans="1:53" x14ac:dyDescent="0.3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  <c r="AM146" s="59"/>
      <c r="AN146" s="59"/>
      <c r="AO146" s="59"/>
      <c r="AP146" s="59"/>
      <c r="AQ146" s="59"/>
      <c r="AR146" s="59"/>
      <c r="AS146" s="59"/>
      <c r="AT146" s="59"/>
      <c r="AU146" s="59"/>
      <c r="AV146" s="59"/>
      <c r="AW146" s="59"/>
      <c r="AX146" s="59"/>
      <c r="AY146" s="59"/>
      <c r="AZ146" s="59"/>
      <c r="BA146" s="59"/>
    </row>
    <row r="147" spans="1:53" x14ac:dyDescent="0.3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  <c r="AG147"/>
      <c r="AM147" s="59"/>
      <c r="AN147" s="59"/>
      <c r="AO147" s="59"/>
      <c r="AP147" s="59"/>
      <c r="AQ147" s="59"/>
      <c r="AR147" s="59"/>
      <c r="AS147" s="59"/>
      <c r="AT147" s="59"/>
      <c r="AU147" s="59"/>
      <c r="AV147" s="59"/>
      <c r="AW147" s="59"/>
      <c r="AX147" s="59"/>
      <c r="AY147" s="59"/>
      <c r="AZ147" s="59"/>
      <c r="BA147" s="59"/>
    </row>
    <row r="148" spans="1:53" x14ac:dyDescent="0.3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  <c r="AM148" s="59"/>
      <c r="AN148" s="59"/>
      <c r="AO148" s="59"/>
      <c r="AP148" s="59"/>
      <c r="AQ148" s="59"/>
      <c r="AR148" s="59"/>
      <c r="AS148" s="59"/>
      <c r="AT148" s="59"/>
      <c r="AU148" s="59"/>
      <c r="AV148" s="59"/>
      <c r="AW148" s="59"/>
      <c r="AX148" s="59"/>
      <c r="AY148" s="59"/>
      <c r="AZ148" s="59"/>
      <c r="BA148" s="59"/>
    </row>
    <row r="149" spans="1:53" x14ac:dyDescent="0.3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  <c r="AG149"/>
      <c r="AM149" s="59"/>
      <c r="AN149" s="59"/>
      <c r="AO149" s="59"/>
      <c r="AP149" s="59"/>
      <c r="AQ149" s="59"/>
      <c r="AR149" s="59"/>
      <c r="AS149" s="59"/>
      <c r="AT149" s="59"/>
      <c r="AU149" s="59"/>
      <c r="AV149" s="59"/>
      <c r="AW149" s="59"/>
      <c r="AX149" s="59"/>
      <c r="AY149" s="59"/>
      <c r="AZ149" s="59"/>
      <c r="BA149" s="59"/>
    </row>
    <row r="150" spans="1:53" x14ac:dyDescent="0.3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  <c r="AG150"/>
      <c r="AM150" s="59"/>
      <c r="AN150" s="59"/>
      <c r="AO150" s="59"/>
      <c r="AP150" s="59"/>
      <c r="AQ150" s="59"/>
      <c r="AR150" s="59"/>
      <c r="AS150" s="59"/>
      <c r="AT150" s="59"/>
      <c r="AU150" s="59"/>
      <c r="AV150" s="59"/>
      <c r="AW150" s="59"/>
      <c r="AX150" s="59"/>
      <c r="AY150" s="59"/>
      <c r="AZ150" s="59"/>
      <c r="BA150" s="59"/>
    </row>
    <row r="151" spans="1:53" x14ac:dyDescent="0.3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  <c r="AG151"/>
      <c r="AM151" s="59"/>
      <c r="AN151" s="59"/>
      <c r="AO151" s="59"/>
      <c r="AP151" s="59"/>
      <c r="AQ151" s="59"/>
      <c r="AR151" s="59"/>
      <c r="AS151" s="59"/>
      <c r="AT151" s="59"/>
      <c r="AU151" s="59"/>
      <c r="AV151" s="59"/>
      <c r="AW151" s="59"/>
      <c r="AX151" s="59"/>
      <c r="AY151" s="59"/>
      <c r="AZ151" s="59"/>
      <c r="BA151" s="59"/>
    </row>
    <row r="152" spans="1:53" x14ac:dyDescent="0.3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  <c r="AE152"/>
      <c r="AF152"/>
      <c r="AG152"/>
      <c r="AM152" s="59"/>
      <c r="AN152" s="59"/>
      <c r="AO152" s="59"/>
      <c r="AP152" s="59"/>
      <c r="AQ152" s="59"/>
      <c r="AR152" s="59"/>
      <c r="AS152" s="59"/>
      <c r="AT152" s="59"/>
      <c r="AU152" s="59"/>
      <c r="AV152" s="59"/>
      <c r="AW152" s="59"/>
      <c r="AX152" s="59"/>
      <c r="AY152" s="59"/>
      <c r="AZ152" s="59"/>
      <c r="BA152" s="59"/>
    </row>
    <row r="153" spans="1:53" x14ac:dyDescent="0.3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  <c r="AE153"/>
      <c r="AF153"/>
      <c r="AG153"/>
      <c r="AM153" s="59"/>
      <c r="AN153" s="59"/>
      <c r="AO153" s="59"/>
      <c r="AP153" s="59"/>
      <c r="AQ153" s="59"/>
      <c r="AR153" s="59"/>
      <c r="AS153" s="59"/>
      <c r="AT153" s="59"/>
      <c r="AU153" s="59"/>
      <c r="AV153" s="59"/>
      <c r="AW153" s="59"/>
      <c r="AX153" s="59"/>
      <c r="AY153" s="59"/>
      <c r="AZ153" s="59"/>
      <c r="BA153" s="59"/>
    </row>
    <row r="154" spans="1:53" x14ac:dyDescent="0.3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  <c r="AM154" s="59"/>
      <c r="AN154" s="59"/>
      <c r="AO154" s="59"/>
      <c r="AP154" s="59"/>
      <c r="AQ154" s="59"/>
      <c r="AR154" s="59"/>
      <c r="AS154" s="59"/>
      <c r="AT154" s="59"/>
      <c r="AU154" s="59"/>
      <c r="AV154" s="59"/>
      <c r="AW154" s="59"/>
      <c r="AX154" s="59"/>
      <c r="AY154" s="59"/>
      <c r="AZ154" s="59"/>
      <c r="BA154" s="59"/>
    </row>
    <row r="155" spans="1:53" x14ac:dyDescent="0.3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  <c r="AE155"/>
      <c r="AF155"/>
      <c r="AG155"/>
      <c r="AM155" s="59"/>
      <c r="AN155" s="59"/>
      <c r="AO155" s="59"/>
      <c r="AP155" s="59"/>
      <c r="AQ155" s="59"/>
      <c r="AR155" s="59"/>
      <c r="AS155" s="59"/>
      <c r="AT155" s="59"/>
      <c r="AU155" s="59"/>
      <c r="AV155" s="59"/>
      <c r="AW155" s="59"/>
      <c r="AX155" s="59"/>
      <c r="AY155" s="59"/>
      <c r="AZ155" s="59"/>
      <c r="BA155" s="59"/>
    </row>
    <row r="156" spans="1:53" x14ac:dyDescent="0.3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  <c r="AE156"/>
      <c r="AF156"/>
      <c r="AG156"/>
      <c r="AM156" s="59"/>
      <c r="AN156" s="59"/>
      <c r="AO156" s="59"/>
      <c r="AP156" s="59"/>
      <c r="AQ156" s="59"/>
      <c r="AR156" s="59"/>
      <c r="AS156" s="59"/>
      <c r="AT156" s="59"/>
      <c r="AU156" s="59"/>
      <c r="AV156" s="59"/>
      <c r="AW156" s="59"/>
      <c r="AX156" s="59"/>
      <c r="AY156" s="59"/>
      <c r="AZ156" s="59"/>
      <c r="BA156" s="59"/>
    </row>
    <row r="157" spans="1:53" x14ac:dyDescent="0.3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  <c r="AE157"/>
      <c r="AF157"/>
      <c r="AG157"/>
      <c r="AM157" s="59"/>
      <c r="AN157" s="59"/>
      <c r="AO157" s="59"/>
      <c r="AP157" s="59"/>
      <c r="AQ157" s="59"/>
      <c r="AR157" s="59"/>
      <c r="AS157" s="59"/>
      <c r="AT157" s="59"/>
      <c r="AU157" s="59"/>
      <c r="AV157" s="59"/>
      <c r="AW157" s="59"/>
      <c r="AX157" s="59"/>
      <c r="AY157" s="59"/>
      <c r="AZ157" s="59"/>
      <c r="BA157" s="59"/>
    </row>
    <row r="158" spans="1:53" x14ac:dyDescent="0.3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  <c r="AE158"/>
      <c r="AF158"/>
      <c r="AG158"/>
      <c r="AM158" s="59"/>
      <c r="AN158" s="59"/>
      <c r="AO158" s="59"/>
      <c r="AP158" s="59"/>
      <c r="AQ158" s="59"/>
      <c r="AR158" s="59"/>
      <c r="AS158" s="59"/>
      <c r="AT158" s="59"/>
      <c r="AU158" s="59"/>
      <c r="AV158" s="59"/>
      <c r="AW158" s="59"/>
      <c r="AX158" s="59"/>
      <c r="AY158" s="59"/>
      <c r="AZ158" s="59"/>
      <c r="BA158" s="59"/>
    </row>
    <row r="159" spans="1:53" x14ac:dyDescent="0.3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  <c r="AE159"/>
      <c r="AF159"/>
      <c r="AG159"/>
      <c r="AM159" s="59"/>
      <c r="AN159" s="59"/>
      <c r="AO159" s="59"/>
      <c r="AP159" s="59"/>
      <c r="AQ159" s="59"/>
      <c r="AR159" s="59"/>
      <c r="AS159" s="59"/>
      <c r="AT159" s="59"/>
      <c r="AU159" s="59"/>
      <c r="AV159" s="59"/>
      <c r="AW159" s="59"/>
      <c r="AX159" s="59"/>
      <c r="AY159" s="59"/>
      <c r="AZ159" s="59"/>
      <c r="BA159" s="59"/>
    </row>
    <row r="160" spans="1:53" x14ac:dyDescent="0.3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  <c r="AG160"/>
      <c r="AM160" s="59"/>
      <c r="AN160" s="59"/>
      <c r="AO160" s="59"/>
      <c r="AP160" s="59"/>
      <c r="AQ160" s="59"/>
      <c r="AR160" s="59"/>
      <c r="AS160" s="59"/>
      <c r="AT160" s="59"/>
      <c r="AU160" s="59"/>
      <c r="AV160" s="59"/>
      <c r="AW160" s="59"/>
      <c r="AX160" s="59"/>
      <c r="AY160" s="59"/>
      <c r="AZ160" s="59"/>
      <c r="BA160" s="59"/>
    </row>
    <row r="161" spans="1:53" x14ac:dyDescent="0.3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  <c r="AG161"/>
      <c r="AM161" s="59"/>
      <c r="AN161" s="59"/>
      <c r="AO161" s="59"/>
      <c r="AP161" s="59"/>
      <c r="AQ161" s="59"/>
      <c r="AR161" s="59"/>
      <c r="AS161" s="59"/>
      <c r="AT161" s="59"/>
      <c r="AU161" s="59"/>
      <c r="AV161" s="59"/>
      <c r="AW161" s="59"/>
      <c r="AX161" s="59"/>
      <c r="AY161" s="59"/>
      <c r="AZ161" s="59"/>
      <c r="BA161" s="59"/>
    </row>
    <row r="162" spans="1:53" x14ac:dyDescent="0.3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  <c r="AE162"/>
      <c r="AF162"/>
      <c r="AG162"/>
      <c r="AM162" s="59"/>
      <c r="AN162" s="59"/>
      <c r="AO162" s="59"/>
      <c r="AP162" s="59"/>
      <c r="AQ162" s="59"/>
      <c r="AR162" s="59"/>
      <c r="AS162" s="59"/>
      <c r="AT162" s="59"/>
      <c r="AU162" s="59"/>
      <c r="AV162" s="59"/>
      <c r="AW162" s="59"/>
      <c r="AX162" s="59"/>
      <c r="AY162" s="59"/>
      <c r="AZ162" s="59"/>
      <c r="BA162" s="59"/>
    </row>
    <row r="163" spans="1:53" x14ac:dyDescent="0.3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  <c r="AE163"/>
      <c r="AF163"/>
      <c r="AG163"/>
      <c r="AM163" s="59"/>
      <c r="AN163" s="59"/>
      <c r="AO163" s="59"/>
      <c r="AP163" s="59"/>
      <c r="AQ163" s="59"/>
      <c r="AR163" s="59"/>
      <c r="AS163" s="59"/>
      <c r="AT163" s="59"/>
      <c r="AU163" s="59"/>
      <c r="AV163" s="59"/>
      <c r="AW163" s="59"/>
      <c r="AX163" s="59"/>
      <c r="AY163" s="59"/>
      <c r="AZ163" s="59"/>
      <c r="BA163" s="59"/>
    </row>
    <row r="164" spans="1:53" x14ac:dyDescent="0.3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  <c r="AE164"/>
      <c r="AF164"/>
      <c r="AG164"/>
      <c r="AM164" s="59"/>
      <c r="AN164" s="59"/>
      <c r="AO164" s="59"/>
      <c r="AP164" s="59"/>
      <c r="AQ164" s="59"/>
      <c r="AR164" s="59"/>
      <c r="AS164" s="59"/>
      <c r="AT164" s="59"/>
      <c r="AU164" s="59"/>
      <c r="AV164" s="59"/>
      <c r="AW164" s="59"/>
      <c r="AX164" s="59"/>
      <c r="AY164" s="59"/>
      <c r="AZ164" s="59"/>
      <c r="BA164" s="59"/>
    </row>
    <row r="165" spans="1:53" x14ac:dyDescent="0.3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  <c r="AE165"/>
      <c r="AF165"/>
      <c r="AG165"/>
      <c r="AM165"/>
      <c r="AN165"/>
      <c r="AO165"/>
      <c r="AP165"/>
      <c r="AQ165"/>
      <c r="AR165"/>
      <c r="AS165"/>
      <c r="AT165"/>
      <c r="AU165"/>
      <c r="AV165"/>
      <c r="AW165"/>
      <c r="AX165"/>
      <c r="AY165"/>
    </row>
  </sheetData>
  <mergeCells count="1">
    <mergeCell ref="C33:C38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D1EEE4-871A-49EC-93CF-9918AC12420C}">
  <dimension ref="A1:Y165"/>
  <sheetViews>
    <sheetView tabSelected="1" workbookViewId="0">
      <selection activeCell="C30" sqref="C30"/>
    </sheetView>
  </sheetViews>
  <sheetFormatPr defaultColWidth="11.6640625" defaultRowHeight="14.4" x14ac:dyDescent="0.3"/>
  <cols>
    <col min="1" max="1" width="15.6640625" style="41" customWidth="1"/>
    <col min="2" max="2" width="15.44140625" style="41" customWidth="1"/>
    <col min="3" max="3" width="21.109375" style="41" customWidth="1"/>
    <col min="4" max="4" width="29" style="41" customWidth="1"/>
    <col min="5" max="7" width="16.33203125" style="41" customWidth="1"/>
    <col min="8" max="8" width="12.6640625" style="41" customWidth="1"/>
    <col min="11" max="11" width="20.33203125" customWidth="1"/>
    <col min="12" max="12" width="15.88671875" style="41" customWidth="1"/>
    <col min="13" max="13" width="15.33203125" style="41" customWidth="1"/>
    <col min="14" max="14" width="18.44140625" style="41" customWidth="1"/>
    <col min="15" max="15" width="17.88671875" style="41" customWidth="1"/>
    <col min="16" max="16" width="17" style="41" customWidth="1"/>
    <col min="17" max="17" width="14.88671875" style="41" customWidth="1"/>
    <col min="18" max="18" width="17.109375" style="41" customWidth="1"/>
    <col min="19" max="19" width="16.109375" style="41" customWidth="1"/>
    <col min="20" max="20" width="13.109375" style="41" customWidth="1"/>
    <col min="21" max="21" width="18" style="41" customWidth="1"/>
    <col min="22" max="16384" width="11.6640625" style="41"/>
  </cols>
  <sheetData>
    <row r="1" spans="1:25" ht="17.399999999999999" x14ac:dyDescent="0.3">
      <c r="A1" s="97" t="s">
        <v>823</v>
      </c>
      <c r="B1" s="97"/>
      <c r="C1" s="97"/>
      <c r="D1" s="97"/>
      <c r="E1" s="97"/>
      <c r="F1" s="97"/>
      <c r="G1" s="97"/>
      <c r="H1" s="97"/>
      <c r="P1" s="59"/>
      <c r="Q1" s="59"/>
      <c r="R1" s="59"/>
      <c r="S1" s="59"/>
      <c r="T1" s="59"/>
      <c r="U1" s="59"/>
      <c r="V1" s="59"/>
      <c r="W1" s="59"/>
      <c r="X1" s="59"/>
      <c r="Y1" s="59"/>
    </row>
    <row r="2" spans="1:25" s="61" customFormat="1" ht="43.2" x14ac:dyDescent="0.3">
      <c r="A2" s="98" t="s">
        <v>659</v>
      </c>
      <c r="B2" s="98" t="s">
        <v>660</v>
      </c>
      <c r="C2" s="98" t="s">
        <v>661</v>
      </c>
      <c r="D2" s="98" t="s">
        <v>873</v>
      </c>
      <c r="E2" s="98" t="s">
        <v>664</v>
      </c>
      <c r="F2" s="98" t="s">
        <v>169</v>
      </c>
      <c r="G2" s="98" t="s">
        <v>665</v>
      </c>
      <c r="H2" s="98" t="s">
        <v>8</v>
      </c>
      <c r="I2" s="100" t="s">
        <v>828</v>
      </c>
      <c r="J2" s="100" t="s">
        <v>829</v>
      </c>
      <c r="K2" s="100" t="s">
        <v>9</v>
      </c>
      <c r="L2" s="100" t="s">
        <v>830</v>
      </c>
      <c r="M2" s="100" t="s">
        <v>10</v>
      </c>
      <c r="N2" s="100" t="s">
        <v>11</v>
      </c>
      <c r="O2" s="124" t="s">
        <v>831</v>
      </c>
      <c r="P2" s="101" t="s">
        <v>832</v>
      </c>
      <c r="Q2" s="101" t="s">
        <v>833</v>
      </c>
      <c r="R2" s="101" t="s">
        <v>834</v>
      </c>
      <c r="S2" s="101" t="s">
        <v>835</v>
      </c>
      <c r="T2" s="59"/>
      <c r="U2" s="59"/>
      <c r="V2" s="59"/>
      <c r="W2" s="59"/>
      <c r="X2" s="59"/>
      <c r="Y2" s="59"/>
    </row>
    <row r="3" spans="1:25" s="61" customFormat="1" x14ac:dyDescent="0.3">
      <c r="A3" s="98"/>
      <c r="B3" s="98"/>
      <c r="C3" s="98"/>
      <c r="D3" s="98"/>
      <c r="E3" s="98"/>
      <c r="F3" s="98"/>
      <c r="G3" s="98"/>
      <c r="H3" s="98"/>
      <c r="I3" s="104" t="s">
        <v>836</v>
      </c>
      <c r="J3" s="104" t="s">
        <v>836</v>
      </c>
      <c r="K3" s="104" t="s">
        <v>13</v>
      </c>
      <c r="L3" s="104" t="s">
        <v>836</v>
      </c>
      <c r="M3" s="104" t="s">
        <v>13</v>
      </c>
      <c r="N3" s="104" t="s">
        <v>13</v>
      </c>
      <c r="O3" s="125"/>
      <c r="P3" s="102" t="s">
        <v>837</v>
      </c>
      <c r="Q3" s="102" t="s">
        <v>838</v>
      </c>
      <c r="R3" s="105" t="s">
        <v>839</v>
      </c>
      <c r="S3" s="105" t="s">
        <v>840</v>
      </c>
      <c r="T3" s="59"/>
      <c r="U3" s="59"/>
      <c r="V3" s="59"/>
      <c r="W3" s="59"/>
      <c r="X3" s="59"/>
      <c r="Y3" s="59"/>
    </row>
    <row r="4" spans="1:25" x14ac:dyDescent="0.3">
      <c r="A4" s="62" t="s">
        <v>932</v>
      </c>
      <c r="B4" s="62" t="s">
        <v>933</v>
      </c>
      <c r="C4" s="62" t="s">
        <v>934</v>
      </c>
      <c r="D4" s="62" t="s">
        <v>670</v>
      </c>
      <c r="E4" s="62" t="s">
        <v>671</v>
      </c>
      <c r="F4" s="62">
        <v>1</v>
      </c>
      <c r="G4" s="62" t="s">
        <v>672</v>
      </c>
      <c r="H4" s="62" t="s">
        <v>68</v>
      </c>
      <c r="I4" s="107">
        <v>811.72</v>
      </c>
      <c r="J4" s="108">
        <v>0.99</v>
      </c>
      <c r="K4" s="108">
        <v>0.13</v>
      </c>
      <c r="L4" s="107">
        <v>811.72</v>
      </c>
      <c r="M4" s="107">
        <v>0.13</v>
      </c>
      <c r="N4" s="108">
        <v>4.9000000000000002E-2</v>
      </c>
      <c r="O4" s="127">
        <v>4.8999999999999998E-3</v>
      </c>
      <c r="P4" s="109">
        <f xml:space="preserve"> 3.14*(3.3/2)^2*45</f>
        <v>384.68924999999996</v>
      </c>
      <c r="Q4" s="109">
        <f>L4/P4</f>
        <v>2.1100667616784201</v>
      </c>
      <c r="R4" s="110">
        <f>Q4*1000000</f>
        <v>2110066.76167842</v>
      </c>
      <c r="S4" s="109">
        <f>10000*0.15*Q4*(K4/100)</f>
        <v>4.1146301852729188</v>
      </c>
      <c r="T4" s="59"/>
      <c r="U4" s="59"/>
      <c r="V4" s="59"/>
      <c r="W4" s="59"/>
      <c r="X4" s="59"/>
      <c r="Y4" s="59"/>
    </row>
    <row r="5" spans="1:25" x14ac:dyDescent="0.3">
      <c r="A5" s="63" t="s">
        <v>935</v>
      </c>
      <c r="B5" s="63" t="s">
        <v>933</v>
      </c>
      <c r="C5" s="63" t="s">
        <v>936</v>
      </c>
      <c r="D5" s="63" t="s">
        <v>670</v>
      </c>
      <c r="E5" s="63" t="s">
        <v>674</v>
      </c>
      <c r="F5" s="63">
        <v>2</v>
      </c>
      <c r="G5" s="63" t="s">
        <v>672</v>
      </c>
      <c r="H5" s="63" t="s">
        <v>68</v>
      </c>
      <c r="I5" s="12">
        <v>734.37</v>
      </c>
      <c r="J5" s="111">
        <v>0.99</v>
      </c>
      <c r="K5" s="111">
        <v>0.15</v>
      </c>
      <c r="L5" s="12">
        <v>734.37</v>
      </c>
      <c r="M5" s="12">
        <v>0.15</v>
      </c>
      <c r="N5" s="111">
        <v>4.9000000000000002E-2</v>
      </c>
      <c r="O5" s="129">
        <v>4.8999999999999998E-3</v>
      </c>
      <c r="P5" s="109">
        <f t="shared" ref="P5:P31" si="0" xml:space="preserve"> 3.14*(3.3/2)^2*45</f>
        <v>384.68924999999996</v>
      </c>
      <c r="Q5" s="109">
        <f t="shared" ref="Q5:Q31" si="1">L5/P5</f>
        <v>1.9089953774377633</v>
      </c>
      <c r="R5" s="110">
        <f t="shared" ref="R5:R31" si="2">Q5*1000000</f>
        <v>1908995.3774377631</v>
      </c>
      <c r="S5" s="109">
        <f t="shared" ref="S5:S31" si="3">10000*0.15*Q5*(K5/100)</f>
        <v>4.2952395992349679</v>
      </c>
      <c r="T5" s="112"/>
      <c r="U5" s="59"/>
      <c r="V5" s="59"/>
      <c r="W5" s="59"/>
      <c r="X5" s="59"/>
      <c r="Y5" s="59"/>
    </row>
    <row r="6" spans="1:25" x14ac:dyDescent="0.3">
      <c r="A6" s="63" t="s">
        <v>937</v>
      </c>
      <c r="B6" s="63" t="s">
        <v>933</v>
      </c>
      <c r="C6" s="63" t="s">
        <v>938</v>
      </c>
      <c r="D6" s="63" t="s">
        <v>670</v>
      </c>
      <c r="E6" s="63" t="s">
        <v>676</v>
      </c>
      <c r="F6" s="63">
        <v>3</v>
      </c>
      <c r="G6" s="63" t="s">
        <v>672</v>
      </c>
      <c r="H6" s="63" t="s">
        <v>68</v>
      </c>
      <c r="I6" s="12">
        <v>630.01</v>
      </c>
      <c r="J6" s="111">
        <v>0.99</v>
      </c>
      <c r="K6" s="111">
        <v>0.08</v>
      </c>
      <c r="L6" s="12">
        <v>630.01</v>
      </c>
      <c r="M6" s="12">
        <v>0.08</v>
      </c>
      <c r="N6" s="111">
        <v>4.9000000000000002E-2</v>
      </c>
      <c r="O6" s="129">
        <v>4.8999999999999998E-3</v>
      </c>
      <c r="P6" s="109">
        <f t="shared" si="0"/>
        <v>384.68924999999996</v>
      </c>
      <c r="Q6" s="109">
        <f t="shared" si="1"/>
        <v>1.6377114775107442</v>
      </c>
      <c r="R6" s="110">
        <f t="shared" si="2"/>
        <v>1637711.4775107442</v>
      </c>
      <c r="S6" s="109">
        <f t="shared" si="3"/>
        <v>1.9652537730128932</v>
      </c>
      <c r="T6" s="59"/>
      <c r="U6" s="59"/>
      <c r="V6" s="59"/>
      <c r="W6" s="59"/>
      <c r="X6" s="59"/>
      <c r="Y6" s="59"/>
    </row>
    <row r="7" spans="1:25" s="45" customFormat="1" x14ac:dyDescent="0.3">
      <c r="A7" s="64" t="s">
        <v>939</v>
      </c>
      <c r="B7" s="64" t="s">
        <v>933</v>
      </c>
      <c r="C7" s="64" t="s">
        <v>940</v>
      </c>
      <c r="D7" s="64" t="s">
        <v>670</v>
      </c>
      <c r="E7" s="64" t="s">
        <v>678</v>
      </c>
      <c r="F7" s="64">
        <v>4</v>
      </c>
      <c r="G7" s="64" t="s">
        <v>672</v>
      </c>
      <c r="H7" s="64" t="s">
        <v>68</v>
      </c>
      <c r="I7" s="14">
        <v>653.83000000000004</v>
      </c>
      <c r="J7" s="113">
        <v>0.99</v>
      </c>
      <c r="K7" s="113">
        <v>0.08</v>
      </c>
      <c r="L7" s="14">
        <v>653.83000000000004</v>
      </c>
      <c r="M7" s="14">
        <v>0.08</v>
      </c>
      <c r="N7" s="113">
        <v>4.9000000000000002E-2</v>
      </c>
      <c r="O7" s="131">
        <v>4.8999999999999998E-3</v>
      </c>
      <c r="P7" s="114">
        <f t="shared" si="0"/>
        <v>384.68924999999996</v>
      </c>
      <c r="Q7" s="114">
        <f t="shared" si="1"/>
        <v>1.6996315857539563</v>
      </c>
      <c r="R7" s="115">
        <f t="shared" si="2"/>
        <v>1699631.5857539563</v>
      </c>
      <c r="S7" s="114">
        <f t="shared" si="3"/>
        <v>2.0395579029047477</v>
      </c>
      <c r="T7" s="121"/>
      <c r="U7" s="121"/>
      <c r="V7" s="121"/>
      <c r="W7" s="121"/>
      <c r="X7" s="121"/>
      <c r="Y7" s="121"/>
    </row>
    <row r="8" spans="1:25" s="35" customFormat="1" x14ac:dyDescent="0.3">
      <c r="A8" s="62" t="s">
        <v>941</v>
      </c>
      <c r="B8" s="62" t="s">
        <v>933</v>
      </c>
      <c r="C8" s="62" t="s">
        <v>942</v>
      </c>
      <c r="D8" s="62" t="s">
        <v>681</v>
      </c>
      <c r="E8" s="62" t="s">
        <v>682</v>
      </c>
      <c r="F8" s="62">
        <v>1</v>
      </c>
      <c r="G8" s="62" t="s">
        <v>672</v>
      </c>
      <c r="H8" s="62" t="s">
        <v>68</v>
      </c>
      <c r="I8" s="117">
        <v>686.62</v>
      </c>
      <c r="J8" s="106">
        <v>0.99</v>
      </c>
      <c r="K8" s="106">
        <v>7.0000000000000007E-2</v>
      </c>
      <c r="L8" s="117">
        <v>686.62</v>
      </c>
      <c r="M8" s="117">
        <v>7.0000000000000007E-2</v>
      </c>
      <c r="N8" s="106">
        <v>4.9000000000000002E-2</v>
      </c>
      <c r="O8" s="133">
        <v>4.8999999999999998E-3</v>
      </c>
      <c r="P8" s="118">
        <f t="shared" si="0"/>
        <v>384.68924999999996</v>
      </c>
      <c r="Q8" s="118">
        <f t="shared" si="1"/>
        <v>1.7848692158670929</v>
      </c>
      <c r="R8" s="119">
        <f t="shared" si="2"/>
        <v>1784869.2158670928</v>
      </c>
      <c r="S8" s="118">
        <f t="shared" si="3"/>
        <v>1.8741126766604477</v>
      </c>
      <c r="T8" s="120"/>
      <c r="U8" s="120"/>
      <c r="V8" s="120"/>
      <c r="W8" s="120"/>
      <c r="X8" s="120"/>
      <c r="Y8" s="120"/>
    </row>
    <row r="9" spans="1:25" x14ac:dyDescent="0.3">
      <c r="A9" s="63" t="s">
        <v>943</v>
      </c>
      <c r="B9" s="63" t="s">
        <v>933</v>
      </c>
      <c r="C9" s="63" t="s">
        <v>944</v>
      </c>
      <c r="D9" s="63" t="s">
        <v>681</v>
      </c>
      <c r="E9" s="63" t="s">
        <v>684</v>
      </c>
      <c r="F9" s="63">
        <v>2</v>
      </c>
      <c r="G9" s="63" t="s">
        <v>672</v>
      </c>
      <c r="H9" s="63" t="s">
        <v>68</v>
      </c>
      <c r="I9" s="12">
        <v>790.33</v>
      </c>
      <c r="J9" s="111">
        <v>0.99</v>
      </c>
      <c r="K9" s="111">
        <v>0.06</v>
      </c>
      <c r="L9" s="12">
        <v>790.33</v>
      </c>
      <c r="M9" s="12">
        <v>0.06</v>
      </c>
      <c r="N9" s="111">
        <v>4.9000000000000002E-2</v>
      </c>
      <c r="O9" s="129">
        <v>4.8999999999999998E-3</v>
      </c>
      <c r="P9" s="109">
        <f t="shared" si="0"/>
        <v>384.68924999999996</v>
      </c>
      <c r="Q9" s="109">
        <f t="shared" si="1"/>
        <v>2.0544634402962916</v>
      </c>
      <c r="R9" s="110">
        <f t="shared" si="2"/>
        <v>2054463.4402962916</v>
      </c>
      <c r="S9" s="109">
        <f t="shared" si="3"/>
        <v>1.8490170962666623</v>
      </c>
      <c r="T9" s="59"/>
      <c r="U9" s="112"/>
      <c r="V9" s="59"/>
      <c r="W9" s="59"/>
      <c r="X9" s="59"/>
      <c r="Y9" s="59"/>
    </row>
    <row r="10" spans="1:25" x14ac:dyDescent="0.3">
      <c r="A10" s="63" t="s">
        <v>945</v>
      </c>
      <c r="B10" s="63" t="s">
        <v>933</v>
      </c>
      <c r="C10" s="63" t="s">
        <v>946</v>
      </c>
      <c r="D10" s="63" t="s">
        <v>681</v>
      </c>
      <c r="E10" s="63" t="s">
        <v>687</v>
      </c>
      <c r="F10" s="63">
        <v>3</v>
      </c>
      <c r="G10" s="63" t="s">
        <v>672</v>
      </c>
      <c r="H10" s="63" t="s">
        <v>68</v>
      </c>
      <c r="I10" s="12">
        <v>718.43</v>
      </c>
      <c r="J10" s="111">
        <v>0.99</v>
      </c>
      <c r="K10" s="111">
        <v>7.0000000000000007E-2</v>
      </c>
      <c r="L10" s="12">
        <v>718.43</v>
      </c>
      <c r="M10" s="12">
        <v>7.0000000000000007E-2</v>
      </c>
      <c r="N10" s="111">
        <v>4.9000000000000002E-2</v>
      </c>
      <c r="O10" s="129">
        <v>4.8999999999999998E-3</v>
      </c>
      <c r="P10" s="109">
        <f t="shared" si="0"/>
        <v>384.68924999999996</v>
      </c>
      <c r="Q10" s="109">
        <f t="shared" si="1"/>
        <v>1.8675593352296691</v>
      </c>
      <c r="R10" s="110">
        <f t="shared" si="2"/>
        <v>1867559.335229669</v>
      </c>
      <c r="S10" s="109">
        <f t="shared" si="3"/>
        <v>1.9609373019911529</v>
      </c>
      <c r="T10" s="59"/>
      <c r="U10" s="59"/>
      <c r="V10" s="59"/>
      <c r="W10" s="59"/>
      <c r="X10" s="59"/>
      <c r="Y10" s="59"/>
    </row>
    <row r="11" spans="1:25" s="45" customFormat="1" x14ac:dyDescent="0.3">
      <c r="A11" s="64" t="s">
        <v>947</v>
      </c>
      <c r="B11" s="64" t="s">
        <v>933</v>
      </c>
      <c r="C11" s="64" t="s">
        <v>948</v>
      </c>
      <c r="D11" s="64" t="s">
        <v>681</v>
      </c>
      <c r="E11" s="64" t="s">
        <v>689</v>
      </c>
      <c r="F11" s="64">
        <v>4</v>
      </c>
      <c r="G11" s="64" t="s">
        <v>672</v>
      </c>
      <c r="H11" s="64" t="s">
        <v>68</v>
      </c>
      <c r="I11" s="14">
        <v>734.51</v>
      </c>
      <c r="J11" s="113">
        <v>0.99</v>
      </c>
      <c r="K11" s="14">
        <v>0.12</v>
      </c>
      <c r="L11" s="14">
        <v>734.51</v>
      </c>
      <c r="M11" s="14">
        <v>0.12</v>
      </c>
      <c r="N11" s="113">
        <v>4.9000000000000002E-2</v>
      </c>
      <c r="O11" s="131">
        <v>4.8999999999999998E-3</v>
      </c>
      <c r="P11" s="114">
        <f t="shared" si="0"/>
        <v>384.68924999999996</v>
      </c>
      <c r="Q11" s="114">
        <f t="shared" si="1"/>
        <v>1.9093593075449862</v>
      </c>
      <c r="R11" s="115">
        <f t="shared" si="2"/>
        <v>1909359.3075449863</v>
      </c>
      <c r="S11" s="114">
        <f t="shared" si="3"/>
        <v>3.436846753580975</v>
      </c>
      <c r="T11" s="121"/>
      <c r="U11" s="121"/>
      <c r="V11" s="121"/>
      <c r="W11" s="121"/>
      <c r="X11" s="121"/>
      <c r="Y11" s="121"/>
    </row>
    <row r="12" spans="1:25" s="35" customFormat="1" x14ac:dyDescent="0.3">
      <c r="A12" s="62" t="s">
        <v>949</v>
      </c>
      <c r="B12" s="62" t="s">
        <v>933</v>
      </c>
      <c r="C12" s="62" t="s">
        <v>950</v>
      </c>
      <c r="D12" s="62" t="s">
        <v>692</v>
      </c>
      <c r="E12" s="62" t="s">
        <v>693</v>
      </c>
      <c r="F12" s="62">
        <v>1</v>
      </c>
      <c r="G12" s="62" t="s">
        <v>672</v>
      </c>
      <c r="H12" s="62" t="s">
        <v>68</v>
      </c>
      <c r="I12" s="117">
        <v>831.09</v>
      </c>
      <c r="J12" s="117">
        <v>0.99</v>
      </c>
      <c r="K12" s="117">
        <v>7.0000000000000007E-2</v>
      </c>
      <c r="L12" s="117">
        <v>831.09</v>
      </c>
      <c r="M12" s="117">
        <v>7.0000000000000007E-2</v>
      </c>
      <c r="N12" s="106">
        <v>4.9000000000000002E-2</v>
      </c>
      <c r="O12" s="133">
        <v>4.8999999999999998E-3</v>
      </c>
      <c r="P12" s="118">
        <f t="shared" si="0"/>
        <v>384.68924999999996</v>
      </c>
      <c r="Q12" s="118">
        <f t="shared" si="1"/>
        <v>2.1604190915134751</v>
      </c>
      <c r="R12" s="119">
        <f t="shared" si="2"/>
        <v>2160419.0915134749</v>
      </c>
      <c r="S12" s="118">
        <f t="shared" si="3"/>
        <v>2.268440046089149</v>
      </c>
      <c r="T12" s="120"/>
      <c r="U12" s="120"/>
      <c r="V12" s="120"/>
      <c r="W12" s="120"/>
      <c r="X12" s="120"/>
      <c r="Y12" s="120"/>
    </row>
    <row r="13" spans="1:25" x14ac:dyDescent="0.3">
      <c r="A13" s="63" t="s">
        <v>951</v>
      </c>
      <c r="B13" s="63" t="s">
        <v>933</v>
      </c>
      <c r="C13" s="63" t="s">
        <v>952</v>
      </c>
      <c r="D13" s="63" t="s">
        <v>692</v>
      </c>
      <c r="E13" s="63" t="s">
        <v>695</v>
      </c>
      <c r="F13" s="63">
        <v>2</v>
      </c>
      <c r="G13" s="63" t="s">
        <v>672</v>
      </c>
      <c r="H13" s="63" t="s">
        <v>68</v>
      </c>
      <c r="I13" s="12">
        <v>699.86</v>
      </c>
      <c r="J13" s="111">
        <v>0.99</v>
      </c>
      <c r="K13" s="12">
        <v>0.06</v>
      </c>
      <c r="L13" s="12">
        <v>699.86</v>
      </c>
      <c r="M13" s="12">
        <v>0.06</v>
      </c>
      <c r="N13" s="111">
        <v>4.9000000000000002E-2</v>
      </c>
      <c r="O13" s="129">
        <v>4.8999999999999998E-3</v>
      </c>
      <c r="P13" s="109">
        <f t="shared" si="0"/>
        <v>384.68924999999996</v>
      </c>
      <c r="Q13" s="109">
        <f t="shared" si="1"/>
        <v>1.8192866060073165</v>
      </c>
      <c r="R13" s="110">
        <f t="shared" si="2"/>
        <v>1819286.6060073166</v>
      </c>
      <c r="S13" s="109">
        <f t="shared" si="3"/>
        <v>1.6373579454065847</v>
      </c>
      <c r="T13" s="59"/>
      <c r="U13" s="59"/>
      <c r="V13" s="59"/>
      <c r="W13" s="59"/>
      <c r="X13" s="59"/>
      <c r="Y13" s="59"/>
    </row>
    <row r="14" spans="1:25" x14ac:dyDescent="0.3">
      <c r="A14" s="63" t="s">
        <v>953</v>
      </c>
      <c r="B14" s="63" t="s">
        <v>933</v>
      </c>
      <c r="C14" s="63" t="s">
        <v>954</v>
      </c>
      <c r="D14" s="63" t="s">
        <v>692</v>
      </c>
      <c r="E14" s="63" t="s">
        <v>697</v>
      </c>
      <c r="F14" s="63">
        <v>3</v>
      </c>
      <c r="G14" s="63" t="s">
        <v>672</v>
      </c>
      <c r="H14" s="63" t="s">
        <v>68</v>
      </c>
      <c r="I14" s="12">
        <v>612.15</v>
      </c>
      <c r="J14" s="111">
        <v>0.99</v>
      </c>
      <c r="K14" s="12">
        <v>0.05</v>
      </c>
      <c r="L14" s="12">
        <v>612.15</v>
      </c>
      <c r="M14" s="12">
        <v>0.05</v>
      </c>
      <c r="N14" s="111">
        <v>4.9000000000000002E-2</v>
      </c>
      <c r="O14" s="129">
        <v>4.8999999999999998E-3</v>
      </c>
      <c r="P14" s="109">
        <f t="shared" si="0"/>
        <v>384.68924999999996</v>
      </c>
      <c r="Q14" s="109">
        <f t="shared" si="1"/>
        <v>1.5912843938321646</v>
      </c>
      <c r="R14" s="110">
        <f t="shared" si="2"/>
        <v>1591284.3938321646</v>
      </c>
      <c r="S14" s="109">
        <f t="shared" si="3"/>
        <v>1.1934632953741233</v>
      </c>
      <c r="T14" s="59"/>
      <c r="U14" s="59"/>
      <c r="V14" s="59"/>
      <c r="W14" s="59"/>
      <c r="X14" s="59"/>
      <c r="Y14" s="59"/>
    </row>
    <row r="15" spans="1:25" s="45" customFormat="1" x14ac:dyDescent="0.3">
      <c r="A15" s="64" t="s">
        <v>955</v>
      </c>
      <c r="B15" s="64" t="s">
        <v>933</v>
      </c>
      <c r="C15" s="64" t="s">
        <v>956</v>
      </c>
      <c r="D15" s="64" t="s">
        <v>692</v>
      </c>
      <c r="E15" s="64" t="s">
        <v>700</v>
      </c>
      <c r="F15" s="64">
        <v>4</v>
      </c>
      <c r="G15" s="64" t="s">
        <v>672</v>
      </c>
      <c r="H15" s="64" t="s">
        <v>68</v>
      </c>
      <c r="I15" s="14">
        <v>715.32</v>
      </c>
      <c r="J15" s="14">
        <v>0.99</v>
      </c>
      <c r="K15" s="14">
        <v>7.0000000000000007E-2</v>
      </c>
      <c r="L15" s="14">
        <v>715.32</v>
      </c>
      <c r="M15" s="14">
        <v>7.0000000000000007E-2</v>
      </c>
      <c r="N15" s="113">
        <v>4.9000000000000002E-2</v>
      </c>
      <c r="O15" s="131">
        <v>4.8999999999999998E-3</v>
      </c>
      <c r="P15" s="114">
        <f t="shared" si="0"/>
        <v>384.68924999999996</v>
      </c>
      <c r="Q15" s="114">
        <f t="shared" si="1"/>
        <v>1.8594748878477891</v>
      </c>
      <c r="R15" s="115">
        <f t="shared" si="2"/>
        <v>1859474.8878477891</v>
      </c>
      <c r="S15" s="114">
        <f t="shared" si="3"/>
        <v>1.9524486322401788</v>
      </c>
      <c r="T15" s="121"/>
      <c r="U15" s="121"/>
      <c r="V15" s="121"/>
      <c r="W15" s="121"/>
      <c r="X15" s="121"/>
      <c r="Y15" s="121"/>
    </row>
    <row r="16" spans="1:25" s="35" customFormat="1" x14ac:dyDescent="0.3">
      <c r="A16" s="62" t="s">
        <v>957</v>
      </c>
      <c r="B16" s="62">
        <v>45756</v>
      </c>
      <c r="C16" s="62">
        <v>73</v>
      </c>
      <c r="D16" s="62" t="s">
        <v>855</v>
      </c>
      <c r="E16" s="62" t="s">
        <v>704</v>
      </c>
      <c r="F16" s="62">
        <v>1</v>
      </c>
      <c r="G16" s="62" t="s">
        <v>672</v>
      </c>
      <c r="H16" s="62" t="s">
        <v>68</v>
      </c>
      <c r="I16" s="117">
        <v>577.04999999999995</v>
      </c>
      <c r="J16" s="106">
        <v>0.99</v>
      </c>
      <c r="K16" s="117">
        <v>0.22</v>
      </c>
      <c r="L16" s="117">
        <v>577.04999999999995</v>
      </c>
      <c r="M16" s="117">
        <v>0.22</v>
      </c>
      <c r="N16" s="106">
        <v>4.9000000000000002E-2</v>
      </c>
      <c r="O16" s="133">
        <v>4.8999999999999998E-3</v>
      </c>
      <c r="P16" s="118">
        <f t="shared" si="0"/>
        <v>384.68924999999996</v>
      </c>
      <c r="Q16" s="118">
        <f t="shared" si="1"/>
        <v>1.5000419169498498</v>
      </c>
      <c r="R16" s="119">
        <f t="shared" si="2"/>
        <v>1500041.9169498498</v>
      </c>
      <c r="S16" s="118">
        <f t="shared" si="3"/>
        <v>4.9501383259345042</v>
      </c>
      <c r="T16" s="120"/>
      <c r="U16" s="120"/>
      <c r="V16" s="120"/>
      <c r="W16" s="120"/>
      <c r="X16" s="120"/>
      <c r="Y16" s="120"/>
    </row>
    <row r="17" spans="1:25" x14ac:dyDescent="0.3">
      <c r="A17" s="63" t="s">
        <v>958</v>
      </c>
      <c r="B17" s="63" t="s">
        <v>933</v>
      </c>
      <c r="C17" s="63" t="s">
        <v>959</v>
      </c>
      <c r="D17" s="63" t="s">
        <v>855</v>
      </c>
      <c r="E17" s="63" t="s">
        <v>706</v>
      </c>
      <c r="F17" s="63">
        <v>2</v>
      </c>
      <c r="G17" s="63" t="s">
        <v>672</v>
      </c>
      <c r="H17" s="63" t="s">
        <v>68</v>
      </c>
      <c r="I17" s="12">
        <v>869.75</v>
      </c>
      <c r="J17" s="111">
        <v>0.99</v>
      </c>
      <c r="K17" s="12">
        <v>0.08</v>
      </c>
      <c r="L17" s="12">
        <v>869.75</v>
      </c>
      <c r="M17" s="12">
        <v>0.08</v>
      </c>
      <c r="N17" s="111">
        <v>4.9000000000000002E-2</v>
      </c>
      <c r="O17" s="129">
        <v>4.8999999999999998E-3</v>
      </c>
      <c r="P17" s="109">
        <f t="shared" si="0"/>
        <v>384.68924999999996</v>
      </c>
      <c r="Q17" s="109">
        <f t="shared" si="1"/>
        <v>2.260915791122315</v>
      </c>
      <c r="R17" s="110">
        <f t="shared" si="2"/>
        <v>2260915.791122315</v>
      </c>
      <c r="S17" s="109">
        <f t="shared" si="3"/>
        <v>2.7130989493467781</v>
      </c>
      <c r="T17" s="59"/>
      <c r="U17" s="59"/>
      <c r="V17" s="59"/>
      <c r="W17" s="59"/>
      <c r="X17" s="59"/>
      <c r="Y17" s="59"/>
    </row>
    <row r="18" spans="1:25" x14ac:dyDescent="0.3">
      <c r="A18" s="63" t="s">
        <v>960</v>
      </c>
      <c r="B18" s="63" t="s">
        <v>933</v>
      </c>
      <c r="C18" s="63" t="s">
        <v>961</v>
      </c>
      <c r="D18" s="63" t="s">
        <v>855</v>
      </c>
      <c r="E18" s="63" t="s">
        <v>708</v>
      </c>
      <c r="F18" s="63">
        <v>3</v>
      </c>
      <c r="G18" s="63" t="s">
        <v>672</v>
      </c>
      <c r="H18" s="63" t="s">
        <v>68</v>
      </c>
      <c r="I18" s="12">
        <v>670.21</v>
      </c>
      <c r="J18" s="111">
        <v>0.99</v>
      </c>
      <c r="K18" s="12">
        <v>0.14000000000000001</v>
      </c>
      <c r="L18" s="12">
        <v>670.21</v>
      </c>
      <c r="M18" s="12">
        <v>0.14000000000000001</v>
      </c>
      <c r="N18" s="111">
        <v>4.9000000000000002E-2</v>
      </c>
      <c r="O18" s="129">
        <v>4.8999999999999998E-3</v>
      </c>
      <c r="P18" s="109">
        <f t="shared" si="0"/>
        <v>384.68924999999996</v>
      </c>
      <c r="Q18" s="109">
        <f t="shared" si="1"/>
        <v>1.7422114082990365</v>
      </c>
      <c r="R18" s="110">
        <f t="shared" si="2"/>
        <v>1742211.4082990366</v>
      </c>
      <c r="S18" s="109">
        <f t="shared" si="3"/>
        <v>3.6586439574279774</v>
      </c>
      <c r="T18" s="59"/>
      <c r="U18" s="59"/>
      <c r="V18" s="59"/>
      <c r="W18" s="59"/>
      <c r="X18" s="59"/>
      <c r="Y18" s="59"/>
    </row>
    <row r="19" spans="1:25" s="45" customFormat="1" x14ac:dyDescent="0.3">
      <c r="A19" s="64" t="s">
        <v>962</v>
      </c>
      <c r="B19" s="64" t="s">
        <v>933</v>
      </c>
      <c r="C19" s="64" t="s">
        <v>963</v>
      </c>
      <c r="D19" s="64" t="s">
        <v>855</v>
      </c>
      <c r="E19" s="64" t="s">
        <v>710</v>
      </c>
      <c r="F19" s="64">
        <v>4</v>
      </c>
      <c r="G19" s="64" t="s">
        <v>672</v>
      </c>
      <c r="H19" s="64" t="s">
        <v>68</v>
      </c>
      <c r="I19" s="14">
        <v>685.73</v>
      </c>
      <c r="J19" s="113">
        <v>0.99</v>
      </c>
      <c r="K19" s="14">
        <v>0.11</v>
      </c>
      <c r="L19" s="14">
        <v>685.73</v>
      </c>
      <c r="M19" s="14">
        <v>0.11</v>
      </c>
      <c r="N19" s="113">
        <v>4.9000000000000002E-2</v>
      </c>
      <c r="O19" s="131">
        <v>4.8999999999999998E-3</v>
      </c>
      <c r="P19" s="114">
        <f t="shared" si="0"/>
        <v>384.68924999999996</v>
      </c>
      <c r="Q19" s="114">
        <f t="shared" si="1"/>
        <v>1.7825556601854615</v>
      </c>
      <c r="R19" s="115">
        <f t="shared" si="2"/>
        <v>1782555.6601854616</v>
      </c>
      <c r="S19" s="114">
        <f t="shared" si="3"/>
        <v>2.9412168393060116</v>
      </c>
      <c r="T19" s="121"/>
      <c r="U19" s="121"/>
      <c r="V19" s="121"/>
      <c r="W19" s="121"/>
      <c r="X19" s="121"/>
      <c r="Y19" s="121"/>
    </row>
    <row r="20" spans="1:25" s="35" customFormat="1" x14ac:dyDescent="0.3">
      <c r="A20" s="62" t="s">
        <v>964</v>
      </c>
      <c r="B20" s="62" t="s">
        <v>933</v>
      </c>
      <c r="C20" s="62" t="s">
        <v>965</v>
      </c>
      <c r="D20" s="62" t="s">
        <v>860</v>
      </c>
      <c r="E20" s="62" t="s">
        <v>714</v>
      </c>
      <c r="F20" s="62">
        <v>1</v>
      </c>
      <c r="G20" s="62" t="s">
        <v>672</v>
      </c>
      <c r="H20" s="62" t="s">
        <v>68</v>
      </c>
      <c r="I20" s="117">
        <v>945.74</v>
      </c>
      <c r="J20" s="106">
        <v>0.99</v>
      </c>
      <c r="K20" s="117">
        <v>0.09</v>
      </c>
      <c r="L20" s="117">
        <v>945.74</v>
      </c>
      <c r="M20" s="117">
        <v>0.09</v>
      </c>
      <c r="N20" s="106">
        <v>4.9000000000000002E-2</v>
      </c>
      <c r="O20" s="133">
        <v>4.8999999999999998E-3</v>
      </c>
      <c r="P20" s="118">
        <f t="shared" si="0"/>
        <v>384.68924999999996</v>
      </c>
      <c r="Q20" s="118">
        <f t="shared" si="1"/>
        <v>2.4584518543213778</v>
      </c>
      <c r="R20" s="119">
        <f t="shared" si="2"/>
        <v>2458451.8543213778</v>
      </c>
      <c r="S20" s="118">
        <f t="shared" si="3"/>
        <v>3.3189100033338597</v>
      </c>
      <c r="T20" s="120"/>
      <c r="U20" s="120"/>
      <c r="V20" s="120"/>
      <c r="W20" s="120"/>
      <c r="X20" s="120"/>
      <c r="Y20" s="120"/>
    </row>
    <row r="21" spans="1:25" x14ac:dyDescent="0.3">
      <c r="A21" s="63" t="s">
        <v>966</v>
      </c>
      <c r="B21" s="63" t="s">
        <v>933</v>
      </c>
      <c r="C21" s="63" t="s">
        <v>967</v>
      </c>
      <c r="D21" s="63" t="s">
        <v>860</v>
      </c>
      <c r="E21" s="63" t="s">
        <v>716</v>
      </c>
      <c r="F21" s="63">
        <v>2</v>
      </c>
      <c r="G21" s="63" t="s">
        <v>672</v>
      </c>
      <c r="H21" s="63" t="s">
        <v>68</v>
      </c>
      <c r="I21" s="12">
        <v>715.54</v>
      </c>
      <c r="J21" s="111">
        <v>0.99</v>
      </c>
      <c r="K21" s="12">
        <v>0.16</v>
      </c>
      <c r="L21" s="12">
        <v>715.54</v>
      </c>
      <c r="M21" s="12">
        <v>0.16</v>
      </c>
      <c r="N21" s="111">
        <v>4.9000000000000002E-2</v>
      </c>
      <c r="O21" s="129">
        <v>4.8999999999999998E-3</v>
      </c>
      <c r="P21" s="109">
        <f t="shared" si="0"/>
        <v>384.68924999999996</v>
      </c>
      <c r="Q21" s="109">
        <f t="shared" si="1"/>
        <v>1.8600467780162822</v>
      </c>
      <c r="R21" s="110">
        <f t="shared" si="2"/>
        <v>1860046.7780162822</v>
      </c>
      <c r="S21" s="109">
        <f t="shared" si="3"/>
        <v>4.4641122672390781</v>
      </c>
      <c r="T21" s="59"/>
      <c r="U21" s="59"/>
      <c r="V21" s="59"/>
      <c r="W21" s="59"/>
      <c r="X21" s="59"/>
      <c r="Y21" s="59"/>
    </row>
    <row r="22" spans="1:25" x14ac:dyDescent="0.3">
      <c r="A22" s="63" t="s">
        <v>968</v>
      </c>
      <c r="B22" s="63" t="s">
        <v>933</v>
      </c>
      <c r="C22" s="63" t="s">
        <v>969</v>
      </c>
      <c r="D22" s="63" t="s">
        <v>860</v>
      </c>
      <c r="E22" s="63" t="s">
        <v>718</v>
      </c>
      <c r="F22" s="63">
        <v>3</v>
      </c>
      <c r="G22" s="63" t="s">
        <v>672</v>
      </c>
      <c r="H22" s="63" t="s">
        <v>68</v>
      </c>
      <c r="I22" s="12">
        <v>577.57000000000005</v>
      </c>
      <c r="J22" s="111">
        <v>0.99</v>
      </c>
      <c r="K22" s="12">
        <v>0.08</v>
      </c>
      <c r="L22" s="12">
        <v>577.57000000000005</v>
      </c>
      <c r="M22" s="12">
        <v>0.08</v>
      </c>
      <c r="N22" s="111">
        <v>4.9000000000000002E-2</v>
      </c>
      <c r="O22" s="129">
        <v>4.8999999999999998E-3</v>
      </c>
      <c r="P22" s="109">
        <f t="shared" si="0"/>
        <v>384.68924999999996</v>
      </c>
      <c r="Q22" s="109">
        <f t="shared" si="1"/>
        <v>1.5013936573481066</v>
      </c>
      <c r="R22" s="110">
        <f t="shared" si="2"/>
        <v>1501393.6573481066</v>
      </c>
      <c r="S22" s="109">
        <f t="shared" si="3"/>
        <v>1.801672388817728</v>
      </c>
      <c r="T22" s="59"/>
      <c r="U22" s="59"/>
      <c r="V22" s="59"/>
      <c r="W22" s="59"/>
      <c r="X22" s="59"/>
      <c r="Y22" s="59"/>
    </row>
    <row r="23" spans="1:25" s="45" customFormat="1" x14ac:dyDescent="0.3">
      <c r="A23" s="64" t="s">
        <v>970</v>
      </c>
      <c r="B23" s="64" t="s">
        <v>933</v>
      </c>
      <c r="C23" s="64" t="s">
        <v>971</v>
      </c>
      <c r="D23" s="64" t="s">
        <v>860</v>
      </c>
      <c r="E23" s="64" t="s">
        <v>720</v>
      </c>
      <c r="F23" s="64">
        <v>4</v>
      </c>
      <c r="G23" s="64" t="s">
        <v>672</v>
      </c>
      <c r="H23" s="64" t="s">
        <v>68</v>
      </c>
      <c r="I23" s="14">
        <v>622.28</v>
      </c>
      <c r="J23" s="113">
        <v>0.99</v>
      </c>
      <c r="K23" s="14">
        <v>0.09</v>
      </c>
      <c r="L23" s="14">
        <v>622.28</v>
      </c>
      <c r="M23" s="14">
        <v>0.09</v>
      </c>
      <c r="N23" s="113">
        <v>4.9000000000000002E-2</v>
      </c>
      <c r="O23" s="131">
        <v>4.8999999999999998E-3</v>
      </c>
      <c r="P23" s="114">
        <f t="shared" si="0"/>
        <v>384.68924999999996</v>
      </c>
      <c r="Q23" s="114">
        <f t="shared" si="1"/>
        <v>1.617617336590508</v>
      </c>
      <c r="R23" s="115">
        <f t="shared" si="2"/>
        <v>1617617.336590508</v>
      </c>
      <c r="S23" s="114">
        <f t="shared" si="3"/>
        <v>2.1837834043971855</v>
      </c>
      <c r="T23" s="121"/>
      <c r="U23" s="121"/>
      <c r="V23" s="121"/>
      <c r="W23" s="121"/>
      <c r="X23" s="121"/>
      <c r="Y23" s="121"/>
    </row>
    <row r="24" spans="1:25" s="35" customFormat="1" x14ac:dyDescent="0.3">
      <c r="A24" s="62" t="s">
        <v>972</v>
      </c>
      <c r="B24" s="62" t="s">
        <v>933</v>
      </c>
      <c r="C24" s="62" t="s">
        <v>973</v>
      </c>
      <c r="D24" s="62" t="s">
        <v>865</v>
      </c>
      <c r="E24" s="62" t="s">
        <v>724</v>
      </c>
      <c r="F24" s="62">
        <v>1</v>
      </c>
      <c r="G24" s="62" t="s">
        <v>672</v>
      </c>
      <c r="H24" s="62" t="s">
        <v>68</v>
      </c>
      <c r="I24" s="117">
        <v>746.09</v>
      </c>
      <c r="J24" s="106">
        <v>0.99</v>
      </c>
      <c r="K24" s="117">
        <v>0.09</v>
      </c>
      <c r="L24" s="117">
        <v>746.09</v>
      </c>
      <c r="M24" s="117">
        <v>0.09</v>
      </c>
      <c r="N24" s="106">
        <v>4.9000000000000002E-2</v>
      </c>
      <c r="O24" s="133">
        <v>4.8999999999999998E-3</v>
      </c>
      <c r="P24" s="118">
        <f t="shared" si="0"/>
        <v>384.68924999999996</v>
      </c>
      <c r="Q24" s="118">
        <f t="shared" si="1"/>
        <v>1.9394615264138526</v>
      </c>
      <c r="R24" s="119">
        <f t="shared" si="2"/>
        <v>1939461.5264138526</v>
      </c>
      <c r="S24" s="118">
        <f t="shared" si="3"/>
        <v>2.618273060658701</v>
      </c>
      <c r="T24" s="120"/>
      <c r="U24" s="120"/>
      <c r="V24" s="120"/>
      <c r="W24" s="120"/>
      <c r="X24" s="120"/>
      <c r="Y24" s="120"/>
    </row>
    <row r="25" spans="1:25" x14ac:dyDescent="0.3">
      <c r="A25" s="63" t="s">
        <v>974</v>
      </c>
      <c r="B25" s="63" t="s">
        <v>933</v>
      </c>
      <c r="C25" s="63" t="s">
        <v>975</v>
      </c>
      <c r="D25" s="63" t="s">
        <v>865</v>
      </c>
      <c r="E25" s="63" t="s">
        <v>726</v>
      </c>
      <c r="F25" s="63">
        <v>2</v>
      </c>
      <c r="G25" s="63" t="s">
        <v>672</v>
      </c>
      <c r="H25" s="63" t="s">
        <v>68</v>
      </c>
      <c r="I25" s="12">
        <v>662.19</v>
      </c>
      <c r="J25" s="111">
        <v>0.99</v>
      </c>
      <c r="K25" s="12">
        <v>0.08</v>
      </c>
      <c r="L25" s="12">
        <v>662.19</v>
      </c>
      <c r="M25" s="12">
        <v>0.08</v>
      </c>
      <c r="N25" s="111">
        <v>4.9000000000000002E-2</v>
      </c>
      <c r="O25" s="129">
        <v>4.8999999999999998E-3</v>
      </c>
      <c r="P25" s="109">
        <f t="shared" si="0"/>
        <v>384.68924999999996</v>
      </c>
      <c r="Q25" s="109">
        <f t="shared" si="1"/>
        <v>1.7213634121566956</v>
      </c>
      <c r="R25" s="110">
        <f t="shared" si="2"/>
        <v>1721363.4121566957</v>
      </c>
      <c r="S25" s="109">
        <f t="shared" si="3"/>
        <v>2.0656360945880348</v>
      </c>
      <c r="T25" s="59"/>
      <c r="U25" s="59"/>
      <c r="V25" s="59"/>
      <c r="W25" s="59"/>
      <c r="X25" s="59"/>
      <c r="Y25" s="59"/>
    </row>
    <row r="26" spans="1:25" x14ac:dyDescent="0.3">
      <c r="A26" s="63" t="s">
        <v>976</v>
      </c>
      <c r="B26" s="63" t="s">
        <v>933</v>
      </c>
      <c r="C26" s="63" t="s">
        <v>977</v>
      </c>
      <c r="D26" s="63" t="s">
        <v>865</v>
      </c>
      <c r="E26" s="63" t="s">
        <v>728</v>
      </c>
      <c r="F26" s="63">
        <v>3</v>
      </c>
      <c r="G26" s="63" t="s">
        <v>672</v>
      </c>
      <c r="H26" s="63" t="s">
        <v>68</v>
      </c>
      <c r="I26" s="12">
        <v>634.98</v>
      </c>
      <c r="J26" s="111">
        <v>0.99</v>
      </c>
      <c r="K26" s="12">
        <v>0.09</v>
      </c>
      <c r="L26" s="12">
        <v>634.98</v>
      </c>
      <c r="M26" s="12">
        <v>0.09</v>
      </c>
      <c r="N26" s="111">
        <v>4.9000000000000002E-2</v>
      </c>
      <c r="O26" s="129">
        <v>4.8999999999999998E-3</v>
      </c>
      <c r="P26" s="109">
        <f t="shared" si="0"/>
        <v>384.68924999999996</v>
      </c>
      <c r="Q26" s="109">
        <f t="shared" si="1"/>
        <v>1.6506309963171575</v>
      </c>
      <c r="R26" s="110">
        <f t="shared" si="2"/>
        <v>1650630.9963171575</v>
      </c>
      <c r="S26" s="109">
        <f t="shared" si="3"/>
        <v>2.2283518450281625</v>
      </c>
      <c r="T26" s="59"/>
      <c r="U26" s="59"/>
      <c r="V26" s="59"/>
      <c r="W26" s="59"/>
      <c r="X26" s="59"/>
      <c r="Y26" s="59"/>
    </row>
    <row r="27" spans="1:25" s="45" customFormat="1" x14ac:dyDescent="0.3">
      <c r="A27" s="64" t="s">
        <v>978</v>
      </c>
      <c r="B27" s="64" t="s">
        <v>933</v>
      </c>
      <c r="C27" s="64" t="s">
        <v>979</v>
      </c>
      <c r="D27" s="64" t="s">
        <v>865</v>
      </c>
      <c r="E27" s="64" t="s">
        <v>730</v>
      </c>
      <c r="F27" s="64">
        <v>4</v>
      </c>
      <c r="G27" s="64" t="s">
        <v>672</v>
      </c>
      <c r="H27" s="64" t="s">
        <v>68</v>
      </c>
      <c r="I27" s="14">
        <v>631.91</v>
      </c>
      <c r="J27" s="113">
        <v>0.99</v>
      </c>
      <c r="K27" s="14">
        <v>7.0000000000000007E-2</v>
      </c>
      <c r="L27" s="14">
        <v>631.91</v>
      </c>
      <c r="M27" s="14">
        <v>7.0000000000000007E-2</v>
      </c>
      <c r="N27" s="113">
        <v>4.9000000000000002E-2</v>
      </c>
      <c r="O27" s="131">
        <v>4.8999999999999998E-3</v>
      </c>
      <c r="P27" s="114">
        <f t="shared" si="0"/>
        <v>384.68924999999996</v>
      </c>
      <c r="Q27" s="114">
        <f t="shared" si="1"/>
        <v>1.6426505289659121</v>
      </c>
      <c r="R27" s="115">
        <f t="shared" si="2"/>
        <v>1642650.5289659121</v>
      </c>
      <c r="S27" s="114">
        <f t="shared" si="3"/>
        <v>1.7247830554142078</v>
      </c>
      <c r="T27" s="121"/>
      <c r="U27" s="121"/>
      <c r="V27" s="121"/>
      <c r="W27" s="121"/>
      <c r="X27" s="121"/>
      <c r="Y27" s="121"/>
    </row>
    <row r="28" spans="1:25" s="35" customFormat="1" x14ac:dyDescent="0.3">
      <c r="A28" s="62" t="s">
        <v>980</v>
      </c>
      <c r="B28" s="62" t="s">
        <v>933</v>
      </c>
      <c r="C28" s="62" t="s">
        <v>981</v>
      </c>
      <c r="D28" s="62" t="s">
        <v>732</v>
      </c>
      <c r="E28" s="62" t="s">
        <v>733</v>
      </c>
      <c r="F28" s="62">
        <v>1</v>
      </c>
      <c r="G28" s="62" t="s">
        <v>672</v>
      </c>
      <c r="H28" s="62" t="s">
        <v>68</v>
      </c>
      <c r="I28" s="117">
        <v>624.91999999999996</v>
      </c>
      <c r="J28" s="106">
        <v>0.99</v>
      </c>
      <c r="K28" s="117">
        <v>0.12</v>
      </c>
      <c r="L28" s="117">
        <v>624.91999999999996</v>
      </c>
      <c r="M28" s="117">
        <v>0.12</v>
      </c>
      <c r="N28" s="106">
        <v>4.9000000000000002E-2</v>
      </c>
      <c r="O28" s="133">
        <v>4.8999999999999998E-3</v>
      </c>
      <c r="P28" s="118">
        <f t="shared" si="0"/>
        <v>384.68924999999996</v>
      </c>
      <c r="Q28" s="118">
        <f t="shared" si="1"/>
        <v>1.6244800186124255</v>
      </c>
      <c r="R28" s="119">
        <f t="shared" si="2"/>
        <v>1624480.0186124255</v>
      </c>
      <c r="S28" s="118">
        <f t="shared" si="3"/>
        <v>2.9240640335023653</v>
      </c>
      <c r="T28" s="120"/>
      <c r="U28" s="120"/>
      <c r="V28" s="120"/>
      <c r="W28" s="120"/>
      <c r="X28" s="120"/>
      <c r="Y28" s="120"/>
    </row>
    <row r="29" spans="1:25" x14ac:dyDescent="0.3">
      <c r="A29" s="63" t="s">
        <v>982</v>
      </c>
      <c r="B29" s="63" t="s">
        <v>933</v>
      </c>
      <c r="C29" s="63" t="s">
        <v>983</v>
      </c>
      <c r="D29" s="63" t="s">
        <v>732</v>
      </c>
      <c r="E29" s="63" t="s">
        <v>735</v>
      </c>
      <c r="F29" s="63">
        <v>2</v>
      </c>
      <c r="G29" s="63" t="s">
        <v>672</v>
      </c>
      <c r="H29" s="63" t="s">
        <v>68</v>
      </c>
      <c r="I29" s="12">
        <v>659.62</v>
      </c>
      <c r="J29" s="111">
        <v>0.99</v>
      </c>
      <c r="K29" s="12">
        <v>0.08</v>
      </c>
      <c r="L29" s="12">
        <v>659.62</v>
      </c>
      <c r="M29" s="12">
        <v>0.08</v>
      </c>
      <c r="N29" s="111">
        <v>4.9000000000000002E-2</v>
      </c>
      <c r="O29" s="129">
        <v>4.8999999999999998E-3</v>
      </c>
      <c r="P29" s="109">
        <f t="shared" si="0"/>
        <v>384.68924999999996</v>
      </c>
      <c r="Q29" s="109">
        <f t="shared" si="1"/>
        <v>1.7146826951883893</v>
      </c>
      <c r="R29" s="110">
        <f t="shared" si="2"/>
        <v>1714682.6951883894</v>
      </c>
      <c r="S29" s="109">
        <f t="shared" si="3"/>
        <v>2.0576192342260673</v>
      </c>
      <c r="T29" s="59"/>
      <c r="U29" s="59"/>
      <c r="V29" s="59"/>
      <c r="W29" s="59"/>
      <c r="X29" s="59"/>
      <c r="Y29" s="59"/>
    </row>
    <row r="30" spans="1:25" x14ac:dyDescent="0.3">
      <c r="A30" s="63" t="s">
        <v>984</v>
      </c>
      <c r="B30" s="63" t="s">
        <v>933</v>
      </c>
      <c r="C30" s="63" t="s">
        <v>985</v>
      </c>
      <c r="D30" s="63" t="s">
        <v>732</v>
      </c>
      <c r="E30" s="63" t="s">
        <v>737</v>
      </c>
      <c r="F30" s="63">
        <v>3</v>
      </c>
      <c r="G30" s="63" t="s">
        <v>672</v>
      </c>
      <c r="H30" s="63" t="s">
        <v>68</v>
      </c>
      <c r="I30" s="12">
        <v>586.41999999999996</v>
      </c>
      <c r="J30" s="111">
        <v>0.99</v>
      </c>
      <c r="K30" s="12">
        <v>0.06</v>
      </c>
      <c r="L30" s="12">
        <v>586.41999999999996</v>
      </c>
      <c r="M30" s="12">
        <v>0.06</v>
      </c>
      <c r="N30" s="111">
        <v>4.9000000000000002E-2</v>
      </c>
      <c r="O30" s="129">
        <v>4.8999999999999998E-3</v>
      </c>
      <c r="P30" s="109">
        <f t="shared" si="0"/>
        <v>384.68924999999996</v>
      </c>
      <c r="Q30" s="109">
        <f t="shared" si="1"/>
        <v>1.5243992391261258</v>
      </c>
      <c r="R30" s="110">
        <f t="shared" si="2"/>
        <v>1524399.2391261258</v>
      </c>
      <c r="S30" s="109">
        <f t="shared" si="3"/>
        <v>1.3719593152135132</v>
      </c>
      <c r="T30" s="59"/>
      <c r="U30" s="59"/>
      <c r="V30" s="59"/>
      <c r="W30" s="59"/>
      <c r="X30" s="59"/>
      <c r="Y30" s="59"/>
    </row>
    <row r="31" spans="1:25" s="45" customFormat="1" x14ac:dyDescent="0.3">
      <c r="A31" s="64" t="s">
        <v>986</v>
      </c>
      <c r="B31" s="64" t="s">
        <v>933</v>
      </c>
      <c r="C31" s="64" t="s">
        <v>987</v>
      </c>
      <c r="D31" s="64" t="s">
        <v>732</v>
      </c>
      <c r="E31" s="64" t="s">
        <v>739</v>
      </c>
      <c r="F31" s="64">
        <v>4</v>
      </c>
      <c r="G31" s="64" t="s">
        <v>672</v>
      </c>
      <c r="H31" s="64" t="s">
        <v>68</v>
      </c>
      <c r="I31" s="14">
        <v>615.94000000000005</v>
      </c>
      <c r="J31" s="113">
        <v>0.99</v>
      </c>
      <c r="K31" s="14">
        <v>7.0000000000000007E-2</v>
      </c>
      <c r="L31" s="14">
        <v>615.94000000000005</v>
      </c>
      <c r="M31" s="14">
        <v>7.0000000000000007E-2</v>
      </c>
      <c r="N31" s="113">
        <v>4.9000000000000002E-2</v>
      </c>
      <c r="O31" s="131">
        <v>4.8999999999999998E-3</v>
      </c>
      <c r="P31" s="114">
        <f t="shared" si="0"/>
        <v>384.68924999999996</v>
      </c>
      <c r="Q31" s="114">
        <f t="shared" si="1"/>
        <v>1.6011365017348422</v>
      </c>
      <c r="R31" s="115">
        <f t="shared" si="2"/>
        <v>1601136.5017348423</v>
      </c>
      <c r="S31" s="114">
        <f t="shared" si="3"/>
        <v>1.6811933268215846</v>
      </c>
      <c r="T31" s="121"/>
      <c r="U31" s="121"/>
      <c r="V31" s="121"/>
      <c r="W31" s="121"/>
      <c r="X31" s="121"/>
      <c r="Y31" s="121"/>
    </row>
    <row r="32" spans="1:25" x14ac:dyDescent="0.3">
      <c r="L32" s="59"/>
      <c r="M32" s="59"/>
      <c r="N32" s="59"/>
      <c r="O32" s="59"/>
      <c r="P32"/>
      <c r="Q32"/>
      <c r="R32"/>
      <c r="S32" s="59"/>
      <c r="T32" s="59"/>
      <c r="U32" s="59"/>
      <c r="V32" s="59"/>
      <c r="W32" s="59"/>
      <c r="X32" s="59"/>
      <c r="Y32" s="59"/>
    </row>
    <row r="33" spans="3:25" x14ac:dyDescent="0.3">
      <c r="C33" s="235" t="s">
        <v>740</v>
      </c>
      <c r="D33" s="41" t="str">
        <f>D4</f>
        <v>Control (Oat)</v>
      </c>
      <c r="I33" s="42">
        <f t="shared" ref="I33:M33" si="4">STDEV(I4:I7)/SQRT(4)</f>
        <v>41.300699222288841</v>
      </c>
      <c r="J33" s="42">
        <f t="shared" si="4"/>
        <v>0</v>
      </c>
      <c r="K33" s="42">
        <f>STDEV(K4:K7)/SQRT(4)</f>
        <v>1.779513042005218E-2</v>
      </c>
      <c r="L33" s="42">
        <f t="shared" si="4"/>
        <v>41.300699222288841</v>
      </c>
      <c r="M33" s="42">
        <f t="shared" si="4"/>
        <v>1.779513042005218E-2</v>
      </c>
      <c r="N33" s="42">
        <f>STDEV(N4:N7)/SQRT(4)</f>
        <v>0</v>
      </c>
      <c r="O33" s="42">
        <f>STDEV(O4:O7)/SQRT(4)</f>
        <v>0</v>
      </c>
      <c r="P33"/>
      <c r="Q33"/>
      <c r="R33" s="42">
        <f>STDEV(R4:R7)/SQRT(4)</f>
        <v>107361.19925963307</v>
      </c>
      <c r="S33" s="42">
        <f>STDEV(S4:S7)/SQRT(4)</f>
        <v>0.63706388135201431</v>
      </c>
      <c r="T33" s="59"/>
      <c r="U33" s="59"/>
      <c r="V33" s="59"/>
      <c r="W33" s="59"/>
      <c r="X33" s="59"/>
      <c r="Y33" s="59"/>
    </row>
    <row r="34" spans="3:25" x14ac:dyDescent="0.3">
      <c r="C34" s="236"/>
      <c r="D34" s="41" t="str">
        <f>D8</f>
        <v>Bednar (Oat)</v>
      </c>
      <c r="I34" s="42">
        <f t="shared" ref="I34:M34" si="5">STDEV(I8:I11)/SQRT(4)</f>
        <v>21.701162171260179</v>
      </c>
      <c r="J34" s="42">
        <f t="shared" si="5"/>
        <v>0</v>
      </c>
      <c r="K34" s="42">
        <f>STDEV(K8:K11)/SQRT(4)</f>
        <v>1.3540064007726603E-2</v>
      </c>
      <c r="L34" s="42">
        <f t="shared" si="5"/>
        <v>21.701162171260179</v>
      </c>
      <c r="M34" s="42">
        <f t="shared" si="5"/>
        <v>1.3540064007726603E-2</v>
      </c>
      <c r="N34" s="42">
        <f>STDEV(N8:N11)/SQRT(4)</f>
        <v>0</v>
      </c>
      <c r="O34" s="42">
        <f>STDEV(O8:O11)/SQRT(4)</f>
        <v>0</v>
      </c>
      <c r="P34"/>
      <c r="Q34"/>
      <c r="R34" s="42">
        <f>STDEV(R8:R11)/SQRT(4)</f>
        <v>56412.18768463171</v>
      </c>
      <c r="S34" s="42">
        <f>STDEV(S8:S11)/SQRT(4)</f>
        <v>0.3862842207407069</v>
      </c>
      <c r="T34" s="59"/>
      <c r="U34" s="59"/>
      <c r="V34" s="59"/>
      <c r="W34" s="59"/>
      <c r="X34" s="59"/>
      <c r="Y34" s="59"/>
    </row>
    <row r="35" spans="3:25" x14ac:dyDescent="0.3">
      <c r="C35" s="236"/>
      <c r="D35" s="41" t="str">
        <f>D12</f>
        <v>Clay (Oat)</v>
      </c>
      <c r="I35" s="42">
        <f t="shared" ref="I35:M35" si="6">STDEV(I12:I15)/SQRT(4)</f>
        <v>44.98491274860956</v>
      </c>
      <c r="J35" s="42">
        <f t="shared" si="6"/>
        <v>0</v>
      </c>
      <c r="K35" s="42">
        <f>STDEV(K12:K15)/SQRT(4)</f>
        <v>4.7871355387816986E-3</v>
      </c>
      <c r="L35" s="42">
        <f t="shared" si="6"/>
        <v>44.98491274860956</v>
      </c>
      <c r="M35" s="42">
        <f t="shared" si="6"/>
        <v>4.7871355387816986E-3</v>
      </c>
      <c r="N35" s="42">
        <f>STDEV(N12:N15)/SQRT(4)</f>
        <v>0</v>
      </c>
      <c r="O35" s="42">
        <f>STDEV(O12:O15)/SQRT(4)</f>
        <v>0</v>
      </c>
      <c r="P35"/>
      <c r="Q35"/>
      <c r="R35" s="42">
        <f>STDEV(R12:R15)/SQRT(4)</f>
        <v>116938.31514296094</v>
      </c>
      <c r="S35" s="42">
        <f>STDEV(S12:S15)/SQRT(4)</f>
        <v>0.22940473462312988</v>
      </c>
      <c r="T35" s="59"/>
      <c r="U35" s="59"/>
      <c r="V35" s="59"/>
      <c r="W35" s="59"/>
      <c r="X35" s="59"/>
      <c r="Y35" s="59"/>
    </row>
    <row r="36" spans="3:25" x14ac:dyDescent="0.3">
      <c r="C36" s="236"/>
      <c r="D36" s="41" t="str">
        <f>D16</f>
        <v>Sequence 1</v>
      </c>
      <c r="I36" s="42">
        <f t="shared" ref="I36:M36" si="7">STDEV(I16:I19)/SQRT(4)</f>
        <v>61.251506852212543</v>
      </c>
      <c r="J36" s="42">
        <f t="shared" si="7"/>
        <v>0</v>
      </c>
      <c r="K36" s="42">
        <f>STDEV(K16:K19)/SQRT(4)</f>
        <v>3.0103986446980733E-2</v>
      </c>
      <c r="L36" s="42">
        <f>STDEV(L16:L19)/SQRT(4)</f>
        <v>61.251506852212543</v>
      </c>
      <c r="M36" s="42">
        <f t="shared" si="7"/>
        <v>3.0103986446980733E-2</v>
      </c>
      <c r="N36" s="42">
        <f>STDEV(N16:N19)/SQRT(4)</f>
        <v>0</v>
      </c>
      <c r="O36" s="42">
        <f>STDEV(O16:O19)/SQRT(4)</f>
        <v>0</v>
      </c>
      <c r="P36"/>
      <c r="Q36"/>
      <c r="R36" s="42">
        <f>STDEV(R16:R19)/SQRT(4)</f>
        <v>159223.33897350318</v>
      </c>
      <c r="S36" s="42">
        <f>STDEV(S16:S19)/SQRT(4)</f>
        <v>0.50350569385164368</v>
      </c>
      <c r="T36" s="59"/>
      <c r="U36" s="59"/>
      <c r="V36" s="59"/>
      <c r="W36" s="59"/>
      <c r="X36" s="59"/>
      <c r="Y36" s="59"/>
    </row>
    <row r="37" spans="3:25" x14ac:dyDescent="0.3">
      <c r="C37" s="236"/>
      <c r="D37" s="41" t="str">
        <f>D20</f>
        <v xml:space="preserve">Sequence 2 </v>
      </c>
      <c r="I37" s="42">
        <f t="shared" ref="I37:M37" si="8">STDEV(I20:I23)/SQRT(4)</f>
        <v>82.018759680839665</v>
      </c>
      <c r="J37" s="42">
        <f t="shared" si="8"/>
        <v>0</v>
      </c>
      <c r="K37" s="42">
        <f>STDEV(K20:K23)/SQRT(4)</f>
        <v>1.848422751068236E-2</v>
      </c>
      <c r="L37" s="42">
        <f t="shared" si="8"/>
        <v>82.018759680839665</v>
      </c>
      <c r="M37" s="42">
        <f t="shared" si="8"/>
        <v>1.848422751068236E-2</v>
      </c>
      <c r="N37" s="42">
        <f>STDEV(N20:N23)/SQRT(4)</f>
        <v>0</v>
      </c>
      <c r="O37" s="42">
        <f>STDEV(O20:O23)/SQRT(4)</f>
        <v>0</v>
      </c>
      <c r="P37"/>
      <c r="Q37"/>
      <c r="R37" s="42">
        <f>STDEV(R20:R23)/SQRT(4)</f>
        <v>213207.82860669951</v>
      </c>
      <c r="S37" s="42">
        <f>STDEV(S20:S23)/SQRT(4)</f>
        <v>0.60098019339442144</v>
      </c>
      <c r="T37" s="59"/>
      <c r="U37" s="59"/>
      <c r="V37" s="59"/>
      <c r="W37" s="59"/>
      <c r="X37" s="59"/>
      <c r="Y37" s="59"/>
    </row>
    <row r="38" spans="3:25" x14ac:dyDescent="0.3">
      <c r="C38" s="236"/>
      <c r="D38" s="41" t="str">
        <f>D20</f>
        <v xml:space="preserve">Sequence 2 </v>
      </c>
      <c r="I38" s="42">
        <f t="shared" ref="I38:M38" si="9">STDEV(I24:I27)/SQRT(4)</f>
        <v>26.649109545786587</v>
      </c>
      <c r="J38" s="42">
        <f t="shared" si="9"/>
        <v>0</v>
      </c>
      <c r="K38" s="42">
        <f>STDEV(K24:K27)/SQRT(4)</f>
        <v>4.7871355387816882E-3</v>
      </c>
      <c r="L38" s="42">
        <f t="shared" si="9"/>
        <v>26.649109545786587</v>
      </c>
      <c r="M38" s="42">
        <f t="shared" si="9"/>
        <v>4.7871355387816882E-3</v>
      </c>
      <c r="N38" s="42">
        <f>STDEV(N24:N27)/SQRT(4)</f>
        <v>0</v>
      </c>
      <c r="O38" s="42">
        <f>STDEV(O24:O27)/SQRT(4)</f>
        <v>0</v>
      </c>
      <c r="P38"/>
      <c r="Q38"/>
      <c r="R38" s="42">
        <f>STDEV(R24:R27)/SQRT(4)</f>
        <v>69274.380674236672</v>
      </c>
      <c r="S38" s="42">
        <f>STDEV(S24:S27)/SQRT(4)</f>
        <v>0.18551781674135481</v>
      </c>
      <c r="T38" s="59"/>
      <c r="U38" s="59"/>
      <c r="V38" s="59"/>
      <c r="W38" s="59"/>
      <c r="X38" s="59"/>
      <c r="Y38" s="59"/>
    </row>
    <row r="39" spans="3:25" x14ac:dyDescent="0.3">
      <c r="D39" s="41" t="str">
        <f>D24</f>
        <v>Sequence 3</v>
      </c>
      <c r="I39" s="42">
        <f t="shared" ref="I39:L39" si="10">STDEV(I28:I31)/SQRT(4)</f>
        <v>15.072459155691888</v>
      </c>
      <c r="J39" s="42">
        <f>STDEV(J28:J31)/SQRT(4)</f>
        <v>0</v>
      </c>
      <c r="K39" s="42">
        <f>STDEV(K28:K31)/SQRT(4)</f>
        <v>1.3149778198382906E-2</v>
      </c>
      <c r="L39" s="42">
        <f t="shared" si="10"/>
        <v>15.072459155691888</v>
      </c>
      <c r="M39" s="42">
        <f>STDEV(M28:M31)/SQRT(4)</f>
        <v>1.3149778198382906E-2</v>
      </c>
      <c r="N39" s="42">
        <f>STDEV(N28:N31)/SQRT(4)</f>
        <v>0</v>
      </c>
      <c r="O39" s="42">
        <f>STDEV(O28:O31)/SQRT(4)</f>
        <v>0</v>
      </c>
      <c r="P39"/>
      <c r="Q39"/>
      <c r="R39" s="42">
        <f>STDEV(R28:R31)/SQRT(4)</f>
        <v>39180.869118884664</v>
      </c>
      <c r="S39" s="42">
        <f>STDEV(S28:S31)/SQRT(4)</f>
        <v>0.33578064834344817</v>
      </c>
      <c r="T39" s="59"/>
      <c r="U39" s="59"/>
      <c r="V39" s="59"/>
      <c r="W39" s="59"/>
      <c r="X39" s="59"/>
      <c r="Y39" s="59"/>
    </row>
    <row r="40" spans="3:25" x14ac:dyDescent="0.3">
      <c r="D40" s="41" t="str">
        <f>D28</f>
        <v>Serradella</v>
      </c>
      <c r="L40" s="59"/>
      <c r="M40" s="59"/>
      <c r="N40" s="59"/>
      <c r="O40" s="59"/>
      <c r="P40" s="59"/>
      <c r="Q40" s="59"/>
      <c r="R40" s="59"/>
      <c r="S40" s="59"/>
      <c r="T40" s="59"/>
      <c r="U40" s="59"/>
      <c r="V40" s="59"/>
      <c r="W40" s="59"/>
      <c r="X40" s="59"/>
      <c r="Y40" s="59"/>
    </row>
    <row r="41" spans="3:25" x14ac:dyDescent="0.3">
      <c r="L41" s="59"/>
      <c r="M41" s="59"/>
      <c r="N41" s="59"/>
      <c r="O41" s="59"/>
      <c r="P41" s="59"/>
      <c r="Q41" s="59"/>
      <c r="R41" s="59"/>
      <c r="S41" s="59"/>
      <c r="T41" s="59"/>
      <c r="U41" s="59"/>
      <c r="V41" s="59"/>
      <c r="W41" s="59"/>
      <c r="X41" s="59"/>
      <c r="Y41" s="59"/>
    </row>
    <row r="42" spans="3:25" x14ac:dyDescent="0.3">
      <c r="L42" s="59"/>
      <c r="M42" s="59"/>
      <c r="N42" s="59"/>
      <c r="O42" s="59"/>
      <c r="P42" s="59"/>
      <c r="Q42" s="59"/>
      <c r="R42" s="59"/>
      <c r="S42" s="59"/>
      <c r="T42" s="59"/>
      <c r="U42" s="59"/>
      <c r="V42" s="59"/>
      <c r="W42" s="59"/>
      <c r="X42" s="59"/>
      <c r="Y42" s="59"/>
    </row>
    <row r="43" spans="3:25" x14ac:dyDescent="0.3">
      <c r="L43" s="59"/>
      <c r="M43" s="59"/>
      <c r="N43" s="59"/>
      <c r="O43" s="59"/>
      <c r="P43" s="59"/>
      <c r="Q43" s="59"/>
      <c r="R43" s="59"/>
      <c r="S43" s="59"/>
      <c r="T43" s="59"/>
      <c r="U43" s="59"/>
      <c r="V43" s="59"/>
      <c r="W43" s="59"/>
      <c r="X43" s="59"/>
      <c r="Y43" s="59"/>
    </row>
    <row r="44" spans="3:25" x14ac:dyDescent="0.3"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</row>
    <row r="45" spans="3:25" x14ac:dyDescent="0.3">
      <c r="L45" s="59"/>
      <c r="M45" s="59"/>
      <c r="N45" s="59"/>
      <c r="O45" s="59"/>
      <c r="P45" s="59"/>
      <c r="Q45" s="59"/>
      <c r="R45" s="59"/>
      <c r="S45" s="59"/>
      <c r="T45" s="59"/>
      <c r="U45" s="59"/>
      <c r="V45" s="59"/>
      <c r="W45" s="59"/>
      <c r="X45" s="59"/>
      <c r="Y45" s="59"/>
    </row>
    <row r="46" spans="3:25" x14ac:dyDescent="0.3">
      <c r="L46" s="59"/>
      <c r="M46" s="59"/>
      <c r="N46" s="59"/>
      <c r="O46" s="59"/>
      <c r="P46" s="59"/>
      <c r="Q46" s="59"/>
      <c r="R46" s="59"/>
      <c r="S46" s="59"/>
      <c r="T46" s="59"/>
      <c r="U46" s="59"/>
      <c r="V46" s="59"/>
      <c r="W46" s="59"/>
      <c r="X46" s="59"/>
      <c r="Y46" s="59"/>
    </row>
    <row r="47" spans="3:25" x14ac:dyDescent="0.3">
      <c r="L47" s="59"/>
      <c r="M47" s="59"/>
      <c r="N47" s="59"/>
      <c r="O47" s="59"/>
      <c r="P47" s="59"/>
      <c r="Q47" s="59"/>
      <c r="R47" s="59"/>
      <c r="S47" s="59"/>
      <c r="T47" s="59"/>
      <c r="U47" s="59"/>
      <c r="V47" s="59"/>
      <c r="W47" s="59"/>
      <c r="X47" s="59"/>
      <c r="Y47" s="59"/>
    </row>
    <row r="48" spans="3:25" x14ac:dyDescent="0.3">
      <c r="L48" s="59"/>
      <c r="M48" s="59"/>
      <c r="N48" s="59"/>
      <c r="O48" s="59"/>
      <c r="P48" s="59"/>
      <c r="Q48" s="59"/>
      <c r="R48" s="59"/>
      <c r="S48" s="59"/>
      <c r="T48" s="59"/>
      <c r="U48" s="59"/>
      <c r="V48" s="59"/>
      <c r="W48" s="59"/>
      <c r="X48" s="59"/>
      <c r="Y48" s="59"/>
    </row>
    <row r="49" spans="1:25" x14ac:dyDescent="0.3">
      <c r="L49" s="59"/>
      <c r="M49" s="59"/>
      <c r="N49" s="59"/>
      <c r="O49" s="59"/>
      <c r="P49" s="59"/>
      <c r="Q49" s="59"/>
      <c r="R49" s="59"/>
      <c r="S49" s="59"/>
      <c r="T49" s="59"/>
      <c r="U49" s="59"/>
      <c r="V49" s="59"/>
      <c r="W49" s="59"/>
      <c r="X49" s="59"/>
      <c r="Y49" s="59"/>
    </row>
    <row r="50" spans="1:25" x14ac:dyDescent="0.3">
      <c r="L50" s="59"/>
      <c r="M50" s="59"/>
      <c r="N50" s="59"/>
      <c r="O50" s="59"/>
      <c r="P50" s="59"/>
      <c r="Q50" s="59"/>
      <c r="R50" s="59"/>
      <c r="S50" s="59"/>
      <c r="T50" s="59"/>
      <c r="U50" s="59"/>
      <c r="V50" s="59"/>
      <c r="W50" s="59"/>
      <c r="X50" s="59"/>
      <c r="Y50" s="59"/>
    </row>
    <row r="51" spans="1:25" x14ac:dyDescent="0.3">
      <c r="L51" s="59"/>
      <c r="M51" s="59"/>
      <c r="N51" s="59"/>
      <c r="O51" s="59"/>
      <c r="P51" s="59"/>
      <c r="Q51" s="59"/>
      <c r="R51" s="59"/>
      <c r="S51" s="59"/>
      <c r="T51" s="59"/>
      <c r="U51" s="59"/>
      <c r="V51" s="59"/>
      <c r="W51" s="59"/>
      <c r="X51" s="59"/>
      <c r="Y51" s="59"/>
    </row>
    <row r="52" spans="1:25" x14ac:dyDescent="0.3">
      <c r="L52" s="59"/>
      <c r="M52" s="59"/>
      <c r="N52" s="59"/>
      <c r="O52" s="59"/>
      <c r="P52" s="59"/>
      <c r="Q52" s="59"/>
      <c r="R52" s="59"/>
      <c r="S52" s="59"/>
      <c r="T52" s="59"/>
      <c r="U52" s="59"/>
      <c r="V52" s="59"/>
      <c r="W52" s="59"/>
      <c r="X52" s="59"/>
      <c r="Y52" s="59"/>
    </row>
    <row r="53" spans="1:25" x14ac:dyDescent="0.3">
      <c r="L53" s="59"/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</row>
    <row r="54" spans="1:25" x14ac:dyDescent="0.3">
      <c r="L54" s="59"/>
      <c r="M54" s="59"/>
      <c r="N54" s="59"/>
      <c r="O54" s="59"/>
      <c r="P54" s="59"/>
      <c r="Q54" s="59"/>
      <c r="R54" s="59"/>
      <c r="S54" s="59"/>
      <c r="T54" s="59"/>
      <c r="U54" s="59"/>
      <c r="V54" s="59"/>
      <c r="W54" s="59"/>
      <c r="X54" s="59"/>
      <c r="Y54" s="59"/>
    </row>
    <row r="55" spans="1:25" x14ac:dyDescent="0.3">
      <c r="L55" s="59"/>
      <c r="M55" s="59"/>
      <c r="N55" s="59"/>
      <c r="O55" s="59"/>
      <c r="P55" s="59"/>
      <c r="Q55" s="59"/>
      <c r="R55" s="59"/>
      <c r="S55" s="59"/>
      <c r="T55" s="59"/>
      <c r="U55" s="59"/>
      <c r="V55" s="59"/>
      <c r="W55" s="59"/>
      <c r="X55" s="59"/>
      <c r="Y55" s="59"/>
    </row>
    <row r="56" spans="1:25" x14ac:dyDescent="0.3">
      <c r="L56" s="59"/>
      <c r="M56" s="59"/>
      <c r="N56" s="59"/>
      <c r="O56" s="59"/>
      <c r="P56" s="59"/>
      <c r="Q56" s="59"/>
      <c r="R56" s="59"/>
      <c r="S56" s="59"/>
      <c r="T56" s="59"/>
      <c r="U56" s="59"/>
      <c r="V56" s="59"/>
      <c r="W56" s="59"/>
      <c r="X56" s="59"/>
      <c r="Y56" s="59"/>
    </row>
    <row r="57" spans="1:25" x14ac:dyDescent="0.3">
      <c r="L57" s="59"/>
      <c r="M57" s="59"/>
      <c r="N57" s="59"/>
      <c r="O57" s="59"/>
      <c r="P57" s="59"/>
      <c r="Q57" s="59"/>
      <c r="R57" s="59"/>
      <c r="S57" s="59"/>
      <c r="T57" s="59"/>
      <c r="U57" s="59"/>
      <c r="V57" s="59"/>
      <c r="W57" s="59"/>
      <c r="X57" s="59"/>
      <c r="Y57" s="59"/>
    </row>
    <row r="58" spans="1:25" x14ac:dyDescent="0.3">
      <c r="L58" s="59"/>
      <c r="M58" s="59"/>
      <c r="N58" s="59"/>
      <c r="O58" s="59"/>
      <c r="P58" s="59"/>
      <c r="Q58" s="59"/>
      <c r="R58" s="59"/>
      <c r="S58" s="59"/>
      <c r="T58" s="59"/>
      <c r="U58" s="59"/>
      <c r="V58" s="59"/>
      <c r="W58" s="59"/>
      <c r="X58" s="59"/>
      <c r="Y58" s="59"/>
    </row>
    <row r="59" spans="1:25" x14ac:dyDescent="0.3">
      <c r="L59" s="59"/>
      <c r="M59" s="59"/>
      <c r="N59" s="59"/>
      <c r="O59" s="59"/>
      <c r="P59" s="59"/>
      <c r="Q59" s="59"/>
      <c r="R59" s="59"/>
      <c r="S59" s="59"/>
      <c r="T59" s="59"/>
      <c r="U59" s="59"/>
      <c r="V59" s="59"/>
      <c r="W59" s="59"/>
      <c r="X59" s="59"/>
      <c r="Y59" s="59"/>
    </row>
    <row r="60" spans="1:25" x14ac:dyDescent="0.3">
      <c r="A60"/>
      <c r="B60"/>
      <c r="C60"/>
      <c r="D60"/>
      <c r="E60"/>
      <c r="F60"/>
      <c r="G60"/>
      <c r="H60"/>
      <c r="L60" s="59"/>
      <c r="M60" s="59"/>
      <c r="N60" s="59"/>
      <c r="O60" s="59"/>
      <c r="P60" s="59"/>
      <c r="Q60" s="59"/>
      <c r="R60" s="59"/>
      <c r="S60" s="59"/>
      <c r="T60" s="59"/>
      <c r="U60" s="59"/>
      <c r="V60" s="59"/>
      <c r="W60" s="59"/>
      <c r="X60" s="59"/>
      <c r="Y60" s="59"/>
    </row>
    <row r="61" spans="1:25" x14ac:dyDescent="0.3">
      <c r="A61"/>
      <c r="B61"/>
      <c r="C61"/>
      <c r="D61"/>
      <c r="E61"/>
      <c r="F61"/>
      <c r="G61"/>
      <c r="H61"/>
      <c r="L61" s="59"/>
      <c r="M61" s="59"/>
      <c r="N61" s="59"/>
      <c r="O61" s="59"/>
      <c r="P61" s="59"/>
      <c r="Q61" s="59"/>
      <c r="R61" s="59"/>
      <c r="S61" s="59"/>
      <c r="T61" s="59"/>
      <c r="U61" s="59"/>
      <c r="V61" s="59"/>
      <c r="W61" s="59"/>
      <c r="X61" s="59"/>
      <c r="Y61" s="59"/>
    </row>
    <row r="62" spans="1:25" x14ac:dyDescent="0.3">
      <c r="A62"/>
      <c r="B62"/>
      <c r="C62"/>
      <c r="D62"/>
      <c r="E62"/>
      <c r="F62"/>
      <c r="G62"/>
      <c r="H62"/>
      <c r="L62" s="59"/>
      <c r="M62" s="59"/>
      <c r="N62" s="59"/>
      <c r="O62" s="59"/>
      <c r="P62" s="59"/>
      <c r="Q62" s="59"/>
      <c r="R62" s="59"/>
      <c r="S62" s="59"/>
      <c r="T62" s="59"/>
      <c r="U62" s="59"/>
      <c r="V62" s="59"/>
      <c r="W62" s="59"/>
      <c r="X62" s="59"/>
      <c r="Y62" s="59"/>
    </row>
    <row r="63" spans="1:25" x14ac:dyDescent="0.3">
      <c r="A63"/>
      <c r="B63"/>
      <c r="C63"/>
      <c r="D63"/>
      <c r="E63"/>
      <c r="F63"/>
      <c r="G63"/>
      <c r="H63"/>
      <c r="L63" s="59"/>
      <c r="M63" s="59"/>
      <c r="N63" s="59"/>
      <c r="O63" s="59"/>
      <c r="P63" s="59"/>
      <c r="Q63" s="59"/>
      <c r="R63" s="59"/>
      <c r="S63" s="59"/>
      <c r="T63" s="59"/>
      <c r="U63" s="59"/>
      <c r="V63" s="59"/>
      <c r="W63" s="59"/>
      <c r="X63" s="59"/>
      <c r="Y63" s="59"/>
    </row>
    <row r="64" spans="1:25" x14ac:dyDescent="0.3">
      <c r="A64"/>
      <c r="B64"/>
      <c r="C64"/>
      <c r="D64"/>
      <c r="E64"/>
      <c r="F64"/>
      <c r="G64"/>
      <c r="H64"/>
      <c r="L64" s="59"/>
      <c r="M64" s="59"/>
      <c r="N64" s="59"/>
      <c r="O64" s="59"/>
      <c r="P64" s="59"/>
      <c r="Q64" s="59"/>
      <c r="R64" s="59"/>
      <c r="S64" s="59"/>
      <c r="T64" s="59"/>
      <c r="U64" s="59"/>
      <c r="V64" s="59"/>
      <c r="W64" s="59"/>
      <c r="X64" s="59"/>
      <c r="Y64" s="59"/>
    </row>
    <row r="65" spans="1:25" x14ac:dyDescent="0.3">
      <c r="A65"/>
      <c r="B65"/>
      <c r="C65"/>
      <c r="D65"/>
      <c r="E65"/>
      <c r="F65"/>
      <c r="G65"/>
      <c r="H65"/>
      <c r="L65" s="59"/>
      <c r="M65" s="59"/>
      <c r="N65" s="59"/>
      <c r="O65" s="59"/>
      <c r="P65" s="59"/>
      <c r="Q65" s="59"/>
      <c r="R65" s="59"/>
      <c r="S65" s="59"/>
      <c r="T65" s="59"/>
      <c r="U65" s="59"/>
      <c r="V65" s="59"/>
      <c r="W65" s="59"/>
      <c r="X65" s="59"/>
      <c r="Y65" s="59"/>
    </row>
    <row r="66" spans="1:25" x14ac:dyDescent="0.3">
      <c r="A66"/>
      <c r="B66"/>
      <c r="C66"/>
      <c r="D66"/>
      <c r="E66"/>
      <c r="F66"/>
      <c r="G66"/>
      <c r="H66"/>
      <c r="L66" s="59"/>
      <c r="M66" s="59"/>
      <c r="N66" s="59"/>
      <c r="O66" s="59"/>
      <c r="P66" s="59"/>
      <c r="Q66" s="59"/>
      <c r="R66" s="59"/>
      <c r="S66" s="59"/>
      <c r="T66" s="59"/>
      <c r="U66" s="59"/>
      <c r="V66" s="59"/>
      <c r="W66" s="59"/>
      <c r="X66" s="59"/>
      <c r="Y66" s="59"/>
    </row>
    <row r="67" spans="1:25" x14ac:dyDescent="0.3">
      <c r="A67"/>
      <c r="B67"/>
      <c r="C67"/>
      <c r="D67"/>
      <c r="E67"/>
      <c r="F67"/>
      <c r="G67"/>
      <c r="H67"/>
      <c r="L67" s="59"/>
      <c r="M67" s="59"/>
      <c r="N67" s="59"/>
      <c r="O67" s="59"/>
      <c r="P67" s="59"/>
      <c r="Q67" s="59"/>
      <c r="R67" s="59"/>
      <c r="S67" s="59"/>
      <c r="T67" s="59"/>
      <c r="U67" s="59"/>
      <c r="V67" s="59"/>
      <c r="W67" s="59"/>
      <c r="X67" s="59"/>
      <c r="Y67" s="59"/>
    </row>
    <row r="68" spans="1:25" x14ac:dyDescent="0.3">
      <c r="A68"/>
      <c r="B68"/>
      <c r="C68"/>
      <c r="D68"/>
      <c r="E68"/>
      <c r="F68"/>
      <c r="G68"/>
      <c r="H68"/>
      <c r="L68" s="59"/>
      <c r="M68" s="59"/>
      <c r="N68" s="59"/>
      <c r="O68" s="59"/>
      <c r="P68" s="59"/>
      <c r="Q68" s="59"/>
      <c r="R68" s="59"/>
      <c r="S68" s="59"/>
      <c r="T68" s="59"/>
      <c r="U68" s="59"/>
      <c r="V68" s="59"/>
      <c r="W68" s="59"/>
      <c r="X68" s="59"/>
      <c r="Y68" s="59"/>
    </row>
    <row r="69" spans="1:25" x14ac:dyDescent="0.3">
      <c r="A69"/>
      <c r="B69"/>
      <c r="C69"/>
      <c r="D69"/>
      <c r="E69"/>
      <c r="F69"/>
      <c r="G69"/>
      <c r="H69"/>
      <c r="L69" s="59"/>
      <c r="M69" s="59"/>
      <c r="N69" s="59"/>
      <c r="O69" s="59"/>
      <c r="P69" s="59"/>
      <c r="Q69" s="59"/>
      <c r="R69" s="59"/>
      <c r="S69" s="59"/>
      <c r="T69" s="59"/>
      <c r="U69" s="59"/>
      <c r="V69" s="59"/>
      <c r="W69" s="59"/>
      <c r="X69" s="59"/>
      <c r="Y69" s="59"/>
    </row>
    <row r="70" spans="1:25" x14ac:dyDescent="0.3">
      <c r="A70"/>
      <c r="B70"/>
      <c r="C70"/>
      <c r="D70"/>
      <c r="E70"/>
      <c r="F70"/>
      <c r="G70"/>
      <c r="H70"/>
      <c r="L70" s="59"/>
      <c r="M70" s="59"/>
      <c r="N70" s="59"/>
      <c r="O70" s="59"/>
      <c r="P70" s="59"/>
      <c r="Q70" s="59"/>
      <c r="R70" s="59"/>
      <c r="S70" s="59"/>
      <c r="T70" s="59"/>
      <c r="U70" s="59"/>
      <c r="V70" s="59"/>
      <c r="W70" s="59"/>
      <c r="X70" s="59"/>
      <c r="Y70" s="59"/>
    </row>
    <row r="71" spans="1:25" x14ac:dyDescent="0.3">
      <c r="A71"/>
      <c r="B71"/>
      <c r="C71"/>
      <c r="D71"/>
      <c r="E71"/>
      <c r="F71"/>
      <c r="G71"/>
      <c r="H71"/>
      <c r="L71" s="59"/>
      <c r="M71" s="59"/>
      <c r="N71" s="59"/>
      <c r="O71" s="59"/>
      <c r="P71" s="59"/>
      <c r="Q71" s="59"/>
      <c r="R71" s="59"/>
      <c r="S71" s="59"/>
      <c r="T71" s="59"/>
      <c r="U71" s="59"/>
      <c r="V71" s="59"/>
      <c r="W71" s="59"/>
      <c r="X71" s="59"/>
      <c r="Y71" s="59"/>
    </row>
    <row r="72" spans="1:25" x14ac:dyDescent="0.3">
      <c r="A72"/>
      <c r="B72"/>
      <c r="C72"/>
      <c r="D72"/>
      <c r="E72"/>
      <c r="F72"/>
      <c r="G72"/>
      <c r="H72"/>
      <c r="L72" s="59"/>
      <c r="M72" s="59"/>
      <c r="N72" s="59"/>
      <c r="O72" s="59"/>
      <c r="P72" s="59"/>
      <c r="Q72" s="59"/>
      <c r="R72" s="59"/>
      <c r="S72" s="59"/>
      <c r="T72" s="59"/>
      <c r="U72" s="59"/>
      <c r="V72" s="59"/>
      <c r="W72" s="59"/>
      <c r="X72" s="59"/>
      <c r="Y72" s="59"/>
    </row>
    <row r="73" spans="1:25" x14ac:dyDescent="0.3">
      <c r="A73"/>
      <c r="B73"/>
      <c r="C73"/>
      <c r="D73"/>
      <c r="E73"/>
      <c r="F73"/>
      <c r="G73"/>
      <c r="H73"/>
      <c r="L73" s="59"/>
      <c r="M73" s="59"/>
      <c r="N73" s="59"/>
      <c r="O73" s="59"/>
      <c r="P73" s="59"/>
      <c r="Q73" s="59"/>
      <c r="R73" s="59"/>
      <c r="S73" s="59"/>
      <c r="T73" s="59"/>
      <c r="U73" s="59"/>
      <c r="V73" s="59"/>
      <c r="W73" s="59"/>
      <c r="X73" s="59"/>
      <c r="Y73" s="59"/>
    </row>
    <row r="74" spans="1:25" x14ac:dyDescent="0.3">
      <c r="A74"/>
      <c r="B74"/>
      <c r="C74"/>
      <c r="D74"/>
      <c r="E74"/>
      <c r="F74"/>
      <c r="G74"/>
      <c r="H74"/>
      <c r="L74" s="59"/>
      <c r="M74" s="59"/>
      <c r="N74" s="59"/>
      <c r="O74" s="59"/>
      <c r="P74" s="59"/>
      <c r="Q74" s="59"/>
      <c r="R74" s="59"/>
      <c r="S74" s="59"/>
      <c r="T74" s="59"/>
      <c r="U74" s="59"/>
      <c r="V74" s="59"/>
      <c r="W74" s="59"/>
      <c r="X74" s="59"/>
      <c r="Y74" s="59"/>
    </row>
    <row r="75" spans="1:25" x14ac:dyDescent="0.3">
      <c r="A75"/>
      <c r="B75"/>
      <c r="C75"/>
      <c r="D75"/>
      <c r="E75"/>
      <c r="F75"/>
      <c r="G75"/>
      <c r="H75"/>
      <c r="L75" s="59"/>
      <c r="M75" s="59"/>
      <c r="N75" s="59"/>
      <c r="O75" s="59"/>
      <c r="P75" s="59"/>
      <c r="Q75" s="59"/>
      <c r="R75" s="59"/>
      <c r="S75" s="59"/>
      <c r="T75" s="59"/>
      <c r="U75" s="59"/>
      <c r="V75" s="59"/>
      <c r="W75" s="59"/>
      <c r="X75" s="59"/>
      <c r="Y75" s="59"/>
    </row>
    <row r="76" spans="1:25" x14ac:dyDescent="0.3">
      <c r="A76"/>
      <c r="B76"/>
      <c r="C76"/>
      <c r="D76"/>
      <c r="E76"/>
      <c r="F76"/>
      <c r="G76"/>
      <c r="H76"/>
      <c r="L76" s="59"/>
      <c r="M76" s="59"/>
      <c r="N76" s="59"/>
      <c r="O76" s="59"/>
      <c r="P76" s="59"/>
      <c r="Q76" s="59"/>
      <c r="R76" s="59"/>
      <c r="S76" s="59"/>
      <c r="T76" s="59"/>
      <c r="U76" s="59"/>
      <c r="V76" s="59"/>
      <c r="W76" s="59"/>
      <c r="X76" s="59"/>
      <c r="Y76" s="59"/>
    </row>
    <row r="77" spans="1:25" x14ac:dyDescent="0.3">
      <c r="A77"/>
      <c r="B77"/>
      <c r="C77"/>
      <c r="D77"/>
      <c r="E77"/>
      <c r="F77"/>
      <c r="G77"/>
      <c r="H77"/>
      <c r="L77" s="59"/>
      <c r="M77" s="59"/>
      <c r="N77" s="59"/>
      <c r="O77" s="59"/>
      <c r="P77" s="59"/>
      <c r="Q77" s="59"/>
      <c r="R77" s="59"/>
      <c r="S77" s="59"/>
      <c r="T77" s="59"/>
      <c r="U77" s="59"/>
      <c r="V77" s="59"/>
      <c r="W77" s="59"/>
      <c r="X77" s="59"/>
      <c r="Y77" s="59"/>
    </row>
    <row r="78" spans="1:25" x14ac:dyDescent="0.3">
      <c r="A78"/>
      <c r="B78"/>
      <c r="C78"/>
      <c r="D78"/>
      <c r="E78"/>
      <c r="F78"/>
      <c r="G78"/>
      <c r="H78"/>
      <c r="L78" s="59"/>
      <c r="M78" s="59"/>
      <c r="N78" s="59"/>
      <c r="O78" s="59"/>
      <c r="P78" s="59"/>
      <c r="Q78" s="59"/>
      <c r="R78" s="59"/>
      <c r="S78" s="59"/>
      <c r="T78" s="59"/>
      <c r="U78" s="59"/>
      <c r="V78" s="59"/>
      <c r="W78" s="59"/>
      <c r="X78" s="59"/>
      <c r="Y78" s="59"/>
    </row>
    <row r="79" spans="1:25" x14ac:dyDescent="0.3">
      <c r="A79"/>
      <c r="B79"/>
      <c r="C79"/>
      <c r="D79"/>
      <c r="E79"/>
      <c r="F79"/>
      <c r="G79"/>
      <c r="H79"/>
      <c r="L79" s="59"/>
      <c r="M79" s="59"/>
      <c r="N79" s="59"/>
      <c r="O79" s="59"/>
      <c r="P79" s="59"/>
      <c r="Q79" s="59"/>
      <c r="R79" s="59"/>
      <c r="S79" s="59"/>
      <c r="T79" s="59"/>
      <c r="U79" s="59"/>
      <c r="V79" s="59"/>
      <c r="W79" s="59"/>
      <c r="X79" s="59"/>
      <c r="Y79" s="59"/>
    </row>
    <row r="80" spans="1:25" x14ac:dyDescent="0.3">
      <c r="A80"/>
      <c r="B80"/>
      <c r="C80"/>
      <c r="D80"/>
      <c r="E80"/>
      <c r="F80"/>
      <c r="G80"/>
      <c r="H80"/>
      <c r="L80" s="59"/>
      <c r="M80" s="59"/>
      <c r="N80" s="59"/>
      <c r="O80" s="59"/>
      <c r="P80" s="59"/>
      <c r="Q80" s="59"/>
      <c r="R80" s="59"/>
      <c r="S80" s="59"/>
      <c r="T80" s="59"/>
      <c r="U80" s="59"/>
      <c r="V80" s="59"/>
      <c r="W80" s="59"/>
      <c r="X80" s="59"/>
      <c r="Y80" s="59"/>
    </row>
    <row r="81" spans="1:25" x14ac:dyDescent="0.3">
      <c r="A81"/>
      <c r="B81"/>
      <c r="C81"/>
      <c r="D81"/>
      <c r="E81"/>
      <c r="F81"/>
      <c r="G81"/>
      <c r="H81"/>
      <c r="L81" s="59"/>
      <c r="M81" s="59"/>
      <c r="N81" s="59"/>
      <c r="O81" s="59"/>
      <c r="P81" s="59"/>
      <c r="Q81" s="59"/>
      <c r="R81" s="59"/>
      <c r="S81" s="59"/>
      <c r="T81" s="59"/>
      <c r="U81" s="59"/>
      <c r="V81" s="59"/>
      <c r="W81" s="59"/>
      <c r="X81" s="59"/>
      <c r="Y81" s="59"/>
    </row>
    <row r="82" spans="1:25" x14ac:dyDescent="0.3">
      <c r="A82"/>
      <c r="B82"/>
      <c r="C82"/>
      <c r="D82"/>
      <c r="E82"/>
      <c r="F82"/>
      <c r="G82"/>
      <c r="H82"/>
      <c r="L82" s="59"/>
      <c r="M82" s="59"/>
      <c r="N82" s="59"/>
      <c r="O82" s="59"/>
      <c r="P82" s="59"/>
      <c r="Q82" s="59"/>
      <c r="R82" s="59"/>
      <c r="S82" s="59"/>
      <c r="T82" s="59"/>
      <c r="U82" s="59"/>
      <c r="V82" s="59"/>
      <c r="W82" s="59"/>
      <c r="X82" s="59"/>
      <c r="Y82" s="59"/>
    </row>
    <row r="83" spans="1:25" x14ac:dyDescent="0.3">
      <c r="A83"/>
      <c r="B83"/>
      <c r="C83"/>
      <c r="D83"/>
      <c r="E83"/>
      <c r="F83"/>
      <c r="G83"/>
      <c r="H83"/>
      <c r="L83" s="59"/>
      <c r="M83" s="59"/>
      <c r="N83" s="59"/>
      <c r="O83" s="59"/>
      <c r="P83" s="59"/>
      <c r="Q83" s="59"/>
      <c r="R83" s="59"/>
      <c r="S83" s="59"/>
      <c r="T83" s="59"/>
      <c r="U83" s="59"/>
      <c r="V83" s="59"/>
      <c r="W83" s="59"/>
      <c r="X83" s="59"/>
      <c r="Y83" s="59"/>
    </row>
    <row r="84" spans="1:25" x14ac:dyDescent="0.3">
      <c r="A84"/>
      <c r="B84"/>
      <c r="C84"/>
      <c r="D84"/>
      <c r="E84"/>
      <c r="F84"/>
      <c r="G84"/>
      <c r="H84"/>
      <c r="L84" s="59"/>
      <c r="M84" s="59"/>
      <c r="N84" s="59"/>
      <c r="O84" s="59"/>
      <c r="P84" s="59"/>
      <c r="Q84" s="59"/>
      <c r="R84" s="59"/>
      <c r="S84" s="59"/>
      <c r="T84" s="59"/>
      <c r="U84" s="59"/>
      <c r="V84" s="59"/>
      <c r="W84" s="59"/>
      <c r="X84" s="59"/>
      <c r="Y84" s="59"/>
    </row>
    <row r="85" spans="1:25" x14ac:dyDescent="0.3">
      <c r="A85"/>
      <c r="B85"/>
      <c r="C85"/>
      <c r="D85"/>
      <c r="E85"/>
      <c r="F85"/>
      <c r="G85"/>
      <c r="H85"/>
      <c r="L85" s="59"/>
      <c r="M85" s="59"/>
      <c r="N85" s="59"/>
      <c r="O85" s="59"/>
      <c r="P85" s="59"/>
      <c r="Q85" s="59"/>
      <c r="R85" s="59"/>
      <c r="S85" s="59"/>
      <c r="T85" s="59"/>
      <c r="U85" s="59"/>
      <c r="V85" s="59"/>
      <c r="W85" s="59"/>
      <c r="X85" s="59"/>
      <c r="Y85" s="59"/>
    </row>
    <row r="86" spans="1:25" x14ac:dyDescent="0.3">
      <c r="A86"/>
      <c r="B86"/>
      <c r="C86"/>
      <c r="D86"/>
      <c r="E86"/>
      <c r="F86"/>
      <c r="G86"/>
      <c r="H86"/>
      <c r="L86" s="59"/>
      <c r="M86" s="59"/>
      <c r="N86" s="59"/>
      <c r="O86" s="59"/>
      <c r="P86" s="59"/>
      <c r="Q86" s="59"/>
      <c r="R86" s="59"/>
      <c r="S86" s="59"/>
      <c r="T86" s="59"/>
      <c r="U86" s="59"/>
      <c r="V86" s="59"/>
      <c r="W86" s="59"/>
      <c r="X86" s="59"/>
      <c r="Y86" s="59"/>
    </row>
    <row r="87" spans="1:25" x14ac:dyDescent="0.3">
      <c r="A87"/>
      <c r="B87"/>
      <c r="C87"/>
      <c r="D87"/>
      <c r="E87"/>
      <c r="F87"/>
      <c r="G87"/>
      <c r="H87"/>
      <c r="L87" s="59"/>
      <c r="M87" s="59"/>
      <c r="N87" s="59"/>
      <c r="O87" s="59"/>
      <c r="P87" s="59"/>
      <c r="Q87" s="59"/>
      <c r="R87" s="59"/>
      <c r="S87" s="59"/>
      <c r="T87" s="59"/>
      <c r="U87" s="59"/>
      <c r="V87" s="59"/>
      <c r="W87" s="59"/>
      <c r="X87" s="59"/>
      <c r="Y87" s="59"/>
    </row>
    <row r="88" spans="1:25" x14ac:dyDescent="0.3">
      <c r="A88"/>
      <c r="B88"/>
      <c r="C88"/>
      <c r="D88"/>
      <c r="E88"/>
      <c r="F88"/>
      <c r="G88"/>
      <c r="H88"/>
      <c r="L88" s="59"/>
      <c r="M88" s="59"/>
      <c r="N88" s="59"/>
      <c r="O88" s="59"/>
      <c r="P88" s="59"/>
      <c r="Q88" s="59"/>
      <c r="R88" s="59"/>
      <c r="S88" s="59"/>
      <c r="T88" s="59"/>
      <c r="U88" s="59"/>
      <c r="V88" s="59"/>
      <c r="W88" s="59"/>
      <c r="X88" s="59"/>
      <c r="Y88" s="59"/>
    </row>
    <row r="89" spans="1:25" x14ac:dyDescent="0.3">
      <c r="A89"/>
      <c r="B89"/>
      <c r="C89"/>
      <c r="D89"/>
      <c r="E89"/>
      <c r="F89"/>
      <c r="G89"/>
      <c r="H89"/>
      <c r="L89" s="59"/>
      <c r="M89" s="59"/>
      <c r="N89" s="59"/>
      <c r="O89" s="59"/>
      <c r="P89" s="59"/>
      <c r="Q89" s="59"/>
      <c r="R89" s="59"/>
      <c r="S89" s="59"/>
      <c r="T89" s="59"/>
      <c r="U89" s="59"/>
      <c r="V89" s="59"/>
      <c r="W89" s="59"/>
      <c r="X89" s="59"/>
      <c r="Y89" s="59"/>
    </row>
    <row r="90" spans="1:25" x14ac:dyDescent="0.3">
      <c r="A90"/>
      <c r="B90"/>
      <c r="C90"/>
      <c r="D90"/>
      <c r="E90"/>
      <c r="F90"/>
      <c r="G90"/>
      <c r="H90"/>
      <c r="L90" s="59"/>
      <c r="M90" s="59"/>
      <c r="N90" s="59"/>
      <c r="O90" s="59"/>
      <c r="P90" s="59"/>
      <c r="Q90" s="59"/>
      <c r="R90" s="59"/>
      <c r="S90" s="59"/>
      <c r="T90" s="59"/>
      <c r="U90" s="59"/>
      <c r="V90" s="59"/>
      <c r="W90" s="59"/>
      <c r="X90" s="59"/>
      <c r="Y90" s="59"/>
    </row>
    <row r="91" spans="1:25" x14ac:dyDescent="0.3">
      <c r="A91"/>
      <c r="B91"/>
      <c r="C91"/>
      <c r="D91"/>
      <c r="E91"/>
      <c r="F91"/>
      <c r="G91"/>
      <c r="H91"/>
      <c r="L91" s="59"/>
      <c r="M91" s="59"/>
      <c r="N91" s="59"/>
      <c r="O91" s="59"/>
      <c r="P91" s="59"/>
      <c r="Q91" s="59"/>
      <c r="R91" s="59"/>
      <c r="S91" s="59"/>
      <c r="T91" s="59"/>
      <c r="U91" s="59"/>
      <c r="V91" s="59"/>
      <c r="W91" s="59"/>
      <c r="X91" s="59"/>
      <c r="Y91" s="59"/>
    </row>
    <row r="92" spans="1:25" x14ac:dyDescent="0.3">
      <c r="A92"/>
      <c r="B92"/>
      <c r="C92"/>
      <c r="D92"/>
      <c r="E92"/>
      <c r="F92"/>
      <c r="G92"/>
      <c r="H92"/>
      <c r="L92" s="59"/>
      <c r="M92" s="59"/>
      <c r="N92" s="59"/>
      <c r="O92" s="59"/>
      <c r="P92" s="59"/>
      <c r="Q92" s="59"/>
      <c r="R92" s="59"/>
      <c r="S92" s="59"/>
      <c r="T92" s="59"/>
      <c r="U92" s="59"/>
      <c r="V92" s="59"/>
      <c r="W92" s="59"/>
      <c r="X92" s="59"/>
      <c r="Y92" s="59"/>
    </row>
    <row r="93" spans="1:25" x14ac:dyDescent="0.3">
      <c r="A93"/>
      <c r="B93"/>
      <c r="C93"/>
      <c r="D93"/>
      <c r="E93"/>
      <c r="F93"/>
      <c r="G93"/>
      <c r="H93"/>
      <c r="L93" s="59"/>
      <c r="M93" s="59"/>
      <c r="N93" s="59"/>
      <c r="O93" s="59"/>
      <c r="P93" s="59"/>
      <c r="Q93" s="59"/>
      <c r="R93" s="59"/>
      <c r="S93" s="59"/>
      <c r="T93" s="59"/>
      <c r="U93" s="59"/>
      <c r="V93" s="59"/>
      <c r="W93" s="59"/>
      <c r="X93" s="59"/>
      <c r="Y93" s="59"/>
    </row>
    <row r="94" spans="1:25" x14ac:dyDescent="0.3">
      <c r="A94"/>
      <c r="B94"/>
      <c r="C94"/>
      <c r="D94"/>
      <c r="E94"/>
      <c r="F94"/>
      <c r="G94"/>
      <c r="H94"/>
      <c r="L94" s="59"/>
      <c r="M94" s="59"/>
      <c r="N94" s="59"/>
      <c r="O94" s="59"/>
      <c r="P94" s="59"/>
      <c r="Q94" s="59"/>
      <c r="R94" s="59"/>
      <c r="S94" s="59"/>
      <c r="T94" s="59"/>
      <c r="U94" s="59"/>
      <c r="V94" s="59"/>
      <c r="W94" s="59"/>
      <c r="X94" s="59"/>
      <c r="Y94" s="59"/>
    </row>
    <row r="95" spans="1:25" x14ac:dyDescent="0.3">
      <c r="A95"/>
      <c r="B95"/>
      <c r="C95"/>
      <c r="D95"/>
      <c r="E95"/>
      <c r="F95"/>
      <c r="G95"/>
      <c r="H95"/>
      <c r="L95" s="59"/>
      <c r="M95" s="59"/>
      <c r="N95" s="59"/>
      <c r="O95" s="59"/>
      <c r="P95" s="59"/>
      <c r="Q95" s="59"/>
      <c r="R95" s="59"/>
      <c r="S95" s="59"/>
      <c r="T95" s="59"/>
      <c r="U95" s="59"/>
      <c r="V95" s="59"/>
      <c r="W95" s="59"/>
      <c r="X95" s="59"/>
      <c r="Y95" s="59"/>
    </row>
    <row r="96" spans="1:25" x14ac:dyDescent="0.3">
      <c r="A96"/>
      <c r="B96"/>
      <c r="C96"/>
      <c r="D96"/>
      <c r="E96"/>
      <c r="F96"/>
      <c r="G96"/>
      <c r="H96"/>
      <c r="L96" s="59"/>
      <c r="M96" s="59"/>
      <c r="N96" s="59"/>
      <c r="O96" s="59"/>
      <c r="P96" s="59"/>
      <c r="Q96" s="59"/>
      <c r="R96" s="59"/>
      <c r="S96" s="59"/>
      <c r="T96" s="59"/>
      <c r="U96" s="59"/>
      <c r="V96" s="59"/>
      <c r="W96" s="59"/>
      <c r="X96" s="59"/>
      <c r="Y96" s="59"/>
    </row>
    <row r="97" spans="1:25" x14ac:dyDescent="0.3">
      <c r="A97"/>
      <c r="B97"/>
      <c r="C97"/>
      <c r="D97"/>
      <c r="E97"/>
      <c r="F97"/>
      <c r="G97"/>
      <c r="H97"/>
      <c r="L97" s="59"/>
      <c r="M97" s="59"/>
      <c r="N97" s="59"/>
      <c r="O97" s="59"/>
      <c r="P97" s="59"/>
      <c r="Q97" s="59"/>
      <c r="R97" s="59"/>
      <c r="S97" s="59"/>
      <c r="T97" s="59"/>
      <c r="U97" s="59"/>
      <c r="V97" s="59"/>
      <c r="W97" s="59"/>
      <c r="X97" s="59"/>
      <c r="Y97" s="59"/>
    </row>
    <row r="98" spans="1:25" x14ac:dyDescent="0.3">
      <c r="A98"/>
      <c r="B98"/>
      <c r="C98"/>
      <c r="D98"/>
      <c r="E98"/>
      <c r="F98"/>
      <c r="G98"/>
      <c r="H98"/>
      <c r="L98" s="59"/>
      <c r="M98" s="59"/>
      <c r="N98" s="59"/>
      <c r="O98" s="59"/>
      <c r="P98" s="59"/>
      <c r="Q98" s="59"/>
      <c r="R98" s="59"/>
      <c r="S98" s="59"/>
      <c r="T98" s="59"/>
      <c r="U98" s="59"/>
      <c r="V98" s="59"/>
      <c r="W98" s="59"/>
      <c r="X98" s="59"/>
      <c r="Y98" s="59"/>
    </row>
    <row r="99" spans="1:25" x14ac:dyDescent="0.3">
      <c r="A99"/>
      <c r="B99"/>
      <c r="C99"/>
      <c r="D99"/>
      <c r="E99"/>
      <c r="F99"/>
      <c r="G99"/>
      <c r="H99"/>
      <c r="L99" s="59"/>
      <c r="M99" s="59"/>
      <c r="N99" s="59"/>
      <c r="O99" s="59"/>
      <c r="P99" s="59"/>
      <c r="Q99" s="59"/>
      <c r="R99" s="59"/>
      <c r="S99" s="59"/>
      <c r="T99" s="59"/>
      <c r="U99" s="59"/>
      <c r="V99" s="59"/>
      <c r="W99" s="59"/>
      <c r="X99" s="59"/>
      <c r="Y99" s="59"/>
    </row>
    <row r="100" spans="1:25" x14ac:dyDescent="0.3">
      <c r="A100"/>
      <c r="B100"/>
      <c r="C100"/>
      <c r="D100"/>
      <c r="E100"/>
      <c r="F100"/>
      <c r="G100"/>
      <c r="H100"/>
      <c r="L100" s="59"/>
      <c r="M100" s="59"/>
      <c r="N100" s="59"/>
      <c r="O100" s="59"/>
      <c r="P100" s="59"/>
      <c r="Q100" s="59"/>
      <c r="R100" s="59"/>
      <c r="S100" s="59"/>
      <c r="T100" s="59"/>
      <c r="U100" s="59"/>
      <c r="V100" s="59"/>
      <c r="W100" s="59"/>
      <c r="X100" s="59"/>
      <c r="Y100" s="59"/>
    </row>
    <row r="101" spans="1:25" x14ac:dyDescent="0.3">
      <c r="A101"/>
      <c r="B101"/>
      <c r="C101"/>
      <c r="D101"/>
      <c r="E101"/>
      <c r="F101"/>
      <c r="G101"/>
      <c r="H101"/>
      <c r="L101" s="59"/>
      <c r="M101" s="59"/>
      <c r="N101" s="59"/>
      <c r="O101" s="59"/>
      <c r="P101" s="59"/>
      <c r="Q101" s="59"/>
      <c r="R101" s="59"/>
      <c r="S101" s="59"/>
      <c r="T101" s="59"/>
      <c r="U101" s="59"/>
      <c r="V101" s="59"/>
      <c r="W101" s="59"/>
      <c r="X101" s="59"/>
      <c r="Y101" s="59"/>
    </row>
    <row r="102" spans="1:25" x14ac:dyDescent="0.3">
      <c r="A102"/>
      <c r="B102"/>
      <c r="C102"/>
      <c r="D102"/>
      <c r="E102"/>
      <c r="F102"/>
      <c r="G102"/>
      <c r="H102"/>
      <c r="L102" s="59"/>
      <c r="M102" s="59"/>
      <c r="N102" s="59"/>
      <c r="O102" s="59"/>
      <c r="P102" s="59"/>
      <c r="Q102" s="59"/>
      <c r="R102" s="59"/>
      <c r="S102" s="59"/>
      <c r="T102" s="59"/>
      <c r="U102" s="59"/>
      <c r="V102" s="59"/>
      <c r="W102" s="59"/>
      <c r="X102" s="59"/>
      <c r="Y102" s="59"/>
    </row>
    <row r="103" spans="1:25" x14ac:dyDescent="0.3">
      <c r="A103"/>
      <c r="B103"/>
      <c r="C103"/>
      <c r="D103"/>
      <c r="E103"/>
      <c r="F103"/>
      <c r="G103"/>
      <c r="H103"/>
      <c r="L103" s="59"/>
      <c r="M103" s="59"/>
      <c r="N103" s="59"/>
      <c r="O103" s="59"/>
      <c r="P103" s="59"/>
      <c r="Q103" s="59"/>
      <c r="R103" s="59"/>
      <c r="S103" s="59"/>
      <c r="T103" s="59"/>
      <c r="U103" s="59"/>
      <c r="V103" s="59"/>
      <c r="W103" s="59"/>
      <c r="X103" s="59"/>
      <c r="Y103" s="59"/>
    </row>
    <row r="104" spans="1:25" x14ac:dyDescent="0.3">
      <c r="A104"/>
      <c r="B104"/>
      <c r="C104"/>
      <c r="D104"/>
      <c r="E104"/>
      <c r="F104"/>
      <c r="G104"/>
      <c r="H104"/>
      <c r="L104" s="59"/>
      <c r="M104" s="59"/>
      <c r="N104" s="59"/>
      <c r="O104" s="59"/>
      <c r="P104" s="59"/>
      <c r="Q104" s="59"/>
      <c r="R104" s="59"/>
      <c r="S104" s="59"/>
      <c r="T104" s="59"/>
      <c r="U104" s="59"/>
      <c r="V104" s="59"/>
      <c r="W104" s="59"/>
      <c r="X104" s="59"/>
      <c r="Y104" s="59"/>
    </row>
    <row r="105" spans="1:25" x14ac:dyDescent="0.3">
      <c r="A105"/>
      <c r="B105"/>
      <c r="C105"/>
      <c r="D105"/>
      <c r="E105"/>
      <c r="F105"/>
      <c r="G105"/>
      <c r="H105"/>
      <c r="L105" s="59"/>
      <c r="M105" s="59"/>
      <c r="N105" s="59"/>
      <c r="O105" s="59"/>
      <c r="P105" s="59"/>
      <c r="Q105" s="59"/>
      <c r="R105" s="59"/>
      <c r="S105" s="59"/>
      <c r="T105" s="59"/>
      <c r="U105" s="59"/>
      <c r="V105" s="59"/>
      <c r="W105" s="59"/>
      <c r="X105" s="59"/>
      <c r="Y105" s="59"/>
    </row>
    <row r="106" spans="1:25" x14ac:dyDescent="0.3">
      <c r="A106"/>
      <c r="B106"/>
      <c r="C106"/>
      <c r="D106"/>
      <c r="E106"/>
      <c r="F106"/>
      <c r="G106"/>
      <c r="H106"/>
      <c r="L106" s="59"/>
      <c r="M106" s="59"/>
      <c r="N106" s="59"/>
      <c r="O106" s="59"/>
      <c r="P106" s="59"/>
      <c r="Q106" s="59"/>
      <c r="R106" s="59"/>
      <c r="S106" s="59"/>
      <c r="T106" s="59"/>
      <c r="U106" s="59"/>
      <c r="V106" s="59"/>
      <c r="W106" s="59"/>
      <c r="X106" s="59"/>
      <c r="Y106" s="59"/>
    </row>
    <row r="107" spans="1:25" x14ac:dyDescent="0.3">
      <c r="A107"/>
      <c r="B107"/>
      <c r="C107"/>
      <c r="D107"/>
      <c r="E107"/>
      <c r="F107"/>
      <c r="G107"/>
      <c r="H107"/>
      <c r="L107" s="59"/>
      <c r="M107" s="59"/>
      <c r="N107" s="59"/>
      <c r="O107" s="59"/>
      <c r="P107" s="59"/>
      <c r="Q107" s="59"/>
      <c r="R107" s="59"/>
      <c r="S107" s="59"/>
      <c r="T107" s="59"/>
      <c r="U107" s="59"/>
      <c r="V107" s="59"/>
      <c r="W107" s="59"/>
      <c r="X107" s="59"/>
      <c r="Y107" s="59"/>
    </row>
    <row r="108" spans="1:25" x14ac:dyDescent="0.3">
      <c r="A108"/>
      <c r="B108"/>
      <c r="C108"/>
      <c r="D108"/>
      <c r="E108"/>
      <c r="F108"/>
      <c r="G108"/>
      <c r="H108"/>
      <c r="L108" s="59"/>
      <c r="M108" s="59"/>
      <c r="N108" s="59"/>
      <c r="O108" s="59"/>
      <c r="P108" s="59"/>
      <c r="Q108" s="59"/>
      <c r="R108" s="59"/>
      <c r="S108" s="59"/>
      <c r="T108" s="59"/>
      <c r="U108" s="59"/>
      <c r="V108" s="59"/>
      <c r="W108" s="59"/>
      <c r="X108" s="59"/>
      <c r="Y108" s="59"/>
    </row>
    <row r="109" spans="1:25" x14ac:dyDescent="0.3">
      <c r="A109"/>
      <c r="B109"/>
      <c r="C109"/>
      <c r="D109"/>
      <c r="E109"/>
      <c r="F109"/>
      <c r="G109"/>
      <c r="H109"/>
      <c r="L109" s="59"/>
      <c r="M109" s="59"/>
      <c r="N109" s="59"/>
      <c r="O109" s="59"/>
      <c r="P109" s="59"/>
      <c r="Q109" s="59"/>
      <c r="R109" s="59"/>
      <c r="S109" s="59"/>
      <c r="T109" s="59"/>
      <c r="U109" s="59"/>
      <c r="V109" s="59"/>
      <c r="W109" s="59"/>
      <c r="X109" s="59"/>
      <c r="Y109" s="59"/>
    </row>
    <row r="110" spans="1:25" x14ac:dyDescent="0.3">
      <c r="A110"/>
      <c r="B110"/>
      <c r="C110"/>
      <c r="D110"/>
      <c r="E110"/>
      <c r="F110"/>
      <c r="G110"/>
      <c r="H110"/>
      <c r="L110" s="59"/>
      <c r="M110" s="59"/>
      <c r="N110" s="59"/>
      <c r="O110" s="59"/>
      <c r="P110" s="59"/>
      <c r="Q110" s="59"/>
      <c r="R110" s="59"/>
      <c r="S110" s="59"/>
      <c r="T110" s="59"/>
      <c r="U110" s="59"/>
      <c r="V110" s="59"/>
      <c r="W110" s="59"/>
      <c r="X110" s="59"/>
      <c r="Y110" s="59"/>
    </row>
    <row r="111" spans="1:25" x14ac:dyDescent="0.3">
      <c r="A111"/>
      <c r="B111"/>
      <c r="C111"/>
      <c r="D111"/>
      <c r="E111"/>
      <c r="F111"/>
      <c r="G111"/>
      <c r="H111"/>
      <c r="L111" s="59"/>
      <c r="M111" s="59"/>
      <c r="N111" s="59"/>
      <c r="O111" s="59"/>
      <c r="P111" s="59"/>
      <c r="Q111" s="59"/>
      <c r="R111" s="59"/>
      <c r="S111" s="59"/>
      <c r="T111" s="59"/>
      <c r="U111" s="59"/>
      <c r="V111" s="59"/>
      <c r="W111" s="59"/>
      <c r="X111" s="59"/>
      <c r="Y111" s="59"/>
    </row>
    <row r="112" spans="1:25" x14ac:dyDescent="0.3">
      <c r="A112"/>
      <c r="B112"/>
      <c r="C112"/>
      <c r="D112"/>
      <c r="E112"/>
      <c r="F112"/>
      <c r="G112"/>
      <c r="H112"/>
      <c r="L112" s="59"/>
      <c r="M112" s="59"/>
      <c r="N112" s="59"/>
      <c r="O112" s="59"/>
      <c r="P112" s="59"/>
      <c r="Q112" s="59"/>
      <c r="R112" s="59"/>
      <c r="S112" s="59"/>
      <c r="T112" s="59"/>
      <c r="U112" s="59"/>
      <c r="V112" s="59"/>
      <c r="W112" s="59"/>
      <c r="X112" s="59"/>
      <c r="Y112" s="59"/>
    </row>
    <row r="113" spans="1:25" x14ac:dyDescent="0.3">
      <c r="A113"/>
      <c r="B113"/>
      <c r="C113"/>
      <c r="D113"/>
      <c r="E113"/>
      <c r="F113"/>
      <c r="G113"/>
      <c r="H113"/>
      <c r="L113" s="59"/>
      <c r="M113" s="59"/>
      <c r="N113" s="59"/>
      <c r="O113" s="59"/>
      <c r="P113" s="59"/>
      <c r="Q113" s="59"/>
      <c r="R113" s="59"/>
      <c r="S113" s="59"/>
      <c r="T113" s="59"/>
      <c r="U113" s="59"/>
      <c r="V113" s="59"/>
      <c r="W113" s="59"/>
      <c r="X113" s="59"/>
      <c r="Y113" s="59"/>
    </row>
    <row r="114" spans="1:25" x14ac:dyDescent="0.3">
      <c r="A114"/>
      <c r="B114"/>
      <c r="C114"/>
      <c r="D114"/>
      <c r="E114"/>
      <c r="F114"/>
      <c r="G114"/>
      <c r="H114"/>
      <c r="L114" s="59"/>
      <c r="M114" s="59"/>
      <c r="N114" s="59"/>
      <c r="O114" s="59"/>
      <c r="P114" s="59"/>
      <c r="Q114" s="59"/>
      <c r="R114" s="59"/>
      <c r="S114" s="59"/>
      <c r="T114" s="59"/>
      <c r="U114" s="59"/>
      <c r="V114" s="59"/>
      <c r="W114" s="59"/>
      <c r="X114" s="59"/>
      <c r="Y114" s="59"/>
    </row>
    <row r="115" spans="1:25" x14ac:dyDescent="0.3">
      <c r="A115"/>
      <c r="B115"/>
      <c r="C115"/>
      <c r="D115"/>
      <c r="E115"/>
      <c r="F115"/>
      <c r="G115"/>
      <c r="H115"/>
      <c r="L115" s="59"/>
      <c r="M115" s="59"/>
      <c r="N115" s="59"/>
      <c r="O115" s="59"/>
      <c r="P115" s="59"/>
      <c r="Q115" s="59"/>
      <c r="R115" s="59"/>
      <c r="S115" s="59"/>
      <c r="T115" s="59"/>
      <c r="U115" s="59"/>
      <c r="V115" s="59"/>
      <c r="W115" s="59"/>
      <c r="X115" s="59"/>
      <c r="Y115" s="59"/>
    </row>
    <row r="116" spans="1:25" x14ac:dyDescent="0.3">
      <c r="A116"/>
      <c r="B116"/>
      <c r="C116"/>
      <c r="D116"/>
      <c r="E116"/>
      <c r="F116"/>
      <c r="G116"/>
      <c r="H116"/>
      <c r="L116" s="59"/>
      <c r="M116" s="59"/>
      <c r="N116" s="59"/>
      <c r="O116" s="59"/>
      <c r="P116" s="59"/>
      <c r="Q116" s="59"/>
      <c r="R116" s="59"/>
      <c r="S116" s="59"/>
      <c r="T116" s="59"/>
      <c r="U116" s="59"/>
      <c r="V116" s="59"/>
      <c r="W116" s="59"/>
      <c r="X116" s="59"/>
      <c r="Y116" s="59"/>
    </row>
    <row r="117" spans="1:25" x14ac:dyDescent="0.3">
      <c r="A117"/>
      <c r="B117"/>
      <c r="C117"/>
      <c r="D117"/>
      <c r="E117"/>
      <c r="F117"/>
      <c r="G117"/>
      <c r="H117"/>
      <c r="L117" s="59"/>
      <c r="M117" s="59"/>
      <c r="N117" s="59"/>
      <c r="O117" s="59"/>
      <c r="P117" s="59"/>
      <c r="Q117" s="59"/>
      <c r="R117" s="59"/>
      <c r="S117" s="59"/>
      <c r="T117" s="59"/>
      <c r="U117" s="59"/>
      <c r="V117" s="59"/>
      <c r="W117" s="59"/>
      <c r="X117" s="59"/>
      <c r="Y117" s="59"/>
    </row>
    <row r="118" spans="1:25" x14ac:dyDescent="0.3">
      <c r="A118"/>
      <c r="B118"/>
      <c r="C118"/>
      <c r="D118"/>
      <c r="E118"/>
      <c r="F118"/>
      <c r="G118"/>
      <c r="H118"/>
      <c r="L118" s="59"/>
      <c r="M118" s="59"/>
      <c r="N118" s="59"/>
      <c r="O118" s="59"/>
      <c r="P118" s="59"/>
      <c r="Q118" s="59"/>
      <c r="R118" s="59"/>
      <c r="S118" s="59"/>
      <c r="T118" s="59"/>
      <c r="U118" s="59"/>
      <c r="V118" s="59"/>
      <c r="W118" s="59"/>
      <c r="X118" s="59"/>
      <c r="Y118" s="59"/>
    </row>
    <row r="119" spans="1:25" x14ac:dyDescent="0.3">
      <c r="A119"/>
      <c r="B119"/>
      <c r="C119"/>
      <c r="D119"/>
      <c r="E119"/>
      <c r="F119"/>
      <c r="G119"/>
      <c r="H119"/>
      <c r="L119" s="59"/>
      <c r="M119" s="59"/>
      <c r="N119" s="59"/>
      <c r="O119" s="59"/>
      <c r="P119" s="59"/>
      <c r="Q119" s="59"/>
      <c r="R119" s="59"/>
      <c r="S119" s="59"/>
      <c r="T119" s="59"/>
      <c r="U119" s="59"/>
      <c r="V119" s="59"/>
      <c r="W119" s="59"/>
      <c r="X119" s="59"/>
      <c r="Y119" s="59"/>
    </row>
    <row r="120" spans="1:25" x14ac:dyDescent="0.3">
      <c r="A120"/>
      <c r="B120"/>
      <c r="C120"/>
      <c r="D120"/>
      <c r="E120"/>
      <c r="F120"/>
      <c r="G120"/>
      <c r="H120"/>
      <c r="L120" s="59"/>
      <c r="M120" s="59"/>
      <c r="N120" s="59"/>
      <c r="O120" s="59"/>
      <c r="P120" s="59"/>
      <c r="Q120" s="59"/>
      <c r="R120" s="59"/>
      <c r="S120" s="59"/>
      <c r="T120" s="59"/>
      <c r="U120" s="59"/>
      <c r="V120" s="59"/>
      <c r="W120" s="59"/>
      <c r="X120" s="59"/>
      <c r="Y120" s="59"/>
    </row>
    <row r="121" spans="1:25" x14ac:dyDescent="0.3">
      <c r="A121"/>
      <c r="B121"/>
      <c r="C121"/>
      <c r="D121"/>
      <c r="E121"/>
      <c r="F121"/>
      <c r="G121"/>
      <c r="H121"/>
      <c r="L121" s="59"/>
      <c r="M121" s="59"/>
      <c r="N121" s="59"/>
      <c r="O121" s="59"/>
      <c r="P121" s="59"/>
      <c r="Q121" s="59"/>
      <c r="R121" s="59"/>
      <c r="S121" s="59"/>
      <c r="T121" s="59"/>
      <c r="U121" s="59"/>
      <c r="V121" s="59"/>
      <c r="W121" s="59"/>
      <c r="X121" s="59"/>
      <c r="Y121" s="59"/>
    </row>
    <row r="122" spans="1:25" x14ac:dyDescent="0.3">
      <c r="A122"/>
      <c r="B122"/>
      <c r="C122"/>
      <c r="D122"/>
      <c r="E122"/>
      <c r="F122"/>
      <c r="G122"/>
      <c r="H122"/>
      <c r="L122" s="59"/>
      <c r="M122" s="59"/>
      <c r="N122" s="59"/>
      <c r="O122" s="59"/>
      <c r="P122" s="59"/>
      <c r="Q122" s="59"/>
      <c r="R122" s="59"/>
      <c r="S122" s="59"/>
      <c r="T122" s="59"/>
      <c r="U122" s="59"/>
      <c r="V122" s="59"/>
      <c r="W122" s="59"/>
      <c r="X122" s="59"/>
      <c r="Y122" s="59"/>
    </row>
    <row r="123" spans="1:25" x14ac:dyDescent="0.3">
      <c r="A123"/>
      <c r="B123"/>
      <c r="C123"/>
      <c r="D123"/>
      <c r="E123"/>
      <c r="F123"/>
      <c r="G123"/>
      <c r="H123"/>
      <c r="L123" s="59"/>
      <c r="M123" s="59"/>
      <c r="N123" s="59"/>
      <c r="O123" s="59"/>
      <c r="P123" s="59"/>
      <c r="Q123" s="59"/>
      <c r="R123" s="59"/>
      <c r="S123" s="59"/>
      <c r="T123" s="59"/>
      <c r="U123" s="59"/>
      <c r="V123" s="59"/>
      <c r="W123" s="59"/>
      <c r="X123" s="59"/>
      <c r="Y123" s="59"/>
    </row>
    <row r="124" spans="1:25" x14ac:dyDescent="0.3">
      <c r="A124"/>
      <c r="B124"/>
      <c r="C124"/>
      <c r="D124"/>
      <c r="E124"/>
      <c r="F124"/>
      <c r="G124"/>
      <c r="H124"/>
      <c r="L124" s="59"/>
      <c r="M124" s="59"/>
      <c r="N124" s="59"/>
      <c r="O124" s="59"/>
      <c r="P124" s="59"/>
      <c r="Q124" s="59"/>
      <c r="R124" s="59"/>
      <c r="S124" s="59"/>
      <c r="T124" s="59"/>
      <c r="U124" s="59"/>
      <c r="V124" s="59"/>
      <c r="W124" s="59"/>
      <c r="X124" s="59"/>
      <c r="Y124" s="59"/>
    </row>
    <row r="125" spans="1:25" x14ac:dyDescent="0.3">
      <c r="A125"/>
      <c r="B125"/>
      <c r="C125"/>
      <c r="D125"/>
      <c r="E125"/>
      <c r="F125"/>
      <c r="G125"/>
      <c r="H125"/>
      <c r="L125" s="59"/>
      <c r="M125" s="59"/>
      <c r="N125" s="59"/>
      <c r="O125" s="59"/>
      <c r="P125" s="59"/>
      <c r="Q125" s="59"/>
      <c r="R125" s="59"/>
      <c r="S125" s="59"/>
      <c r="T125" s="59"/>
      <c r="U125" s="59"/>
      <c r="V125" s="59"/>
      <c r="W125" s="59"/>
      <c r="X125" s="59"/>
      <c r="Y125" s="59"/>
    </row>
    <row r="126" spans="1:25" x14ac:dyDescent="0.3">
      <c r="A126"/>
      <c r="B126"/>
      <c r="C126"/>
      <c r="D126"/>
      <c r="E126"/>
      <c r="F126"/>
      <c r="G126"/>
      <c r="H126"/>
      <c r="L126" s="59"/>
      <c r="M126" s="59"/>
      <c r="N126" s="59"/>
      <c r="O126" s="59"/>
      <c r="P126" s="59"/>
      <c r="Q126" s="59"/>
      <c r="R126" s="59"/>
      <c r="S126" s="59"/>
      <c r="T126" s="59"/>
      <c r="U126" s="59"/>
      <c r="V126" s="59"/>
      <c r="W126" s="59"/>
      <c r="X126" s="59"/>
      <c r="Y126" s="59"/>
    </row>
    <row r="127" spans="1:25" x14ac:dyDescent="0.3">
      <c r="A127"/>
      <c r="B127"/>
      <c r="C127"/>
      <c r="D127"/>
      <c r="E127"/>
      <c r="F127"/>
      <c r="G127"/>
      <c r="H127"/>
      <c r="L127" s="59"/>
      <c r="M127" s="59"/>
      <c r="N127" s="59"/>
      <c r="O127" s="59"/>
      <c r="P127" s="59"/>
      <c r="Q127" s="59"/>
      <c r="R127" s="59"/>
      <c r="S127" s="59"/>
      <c r="T127" s="59"/>
      <c r="U127" s="59"/>
      <c r="V127" s="59"/>
      <c r="W127" s="59"/>
      <c r="X127" s="59"/>
      <c r="Y127" s="59"/>
    </row>
    <row r="128" spans="1:25" x14ac:dyDescent="0.3">
      <c r="A128"/>
      <c r="B128"/>
      <c r="C128"/>
      <c r="D128"/>
      <c r="E128"/>
      <c r="F128"/>
      <c r="G128"/>
      <c r="H128"/>
      <c r="L128" s="59"/>
      <c r="M128" s="59"/>
      <c r="N128" s="59"/>
      <c r="O128" s="59"/>
      <c r="P128" s="59"/>
      <c r="Q128" s="59"/>
      <c r="R128" s="59"/>
      <c r="S128" s="59"/>
      <c r="T128" s="59"/>
      <c r="U128" s="59"/>
      <c r="V128" s="59"/>
      <c r="W128" s="59"/>
      <c r="X128" s="59"/>
      <c r="Y128" s="59"/>
    </row>
    <row r="129" spans="1:25" x14ac:dyDescent="0.3">
      <c r="A129"/>
      <c r="B129"/>
      <c r="C129"/>
      <c r="D129"/>
      <c r="E129"/>
      <c r="F129"/>
      <c r="G129"/>
      <c r="H129"/>
      <c r="L129" s="59"/>
      <c r="M129" s="59"/>
      <c r="N129" s="59"/>
      <c r="O129" s="59"/>
      <c r="P129" s="59"/>
      <c r="Q129" s="59"/>
      <c r="R129" s="59"/>
      <c r="S129" s="59"/>
      <c r="T129" s="59"/>
      <c r="U129" s="59"/>
      <c r="V129" s="59"/>
      <c r="W129" s="59"/>
      <c r="X129" s="59"/>
      <c r="Y129" s="59"/>
    </row>
    <row r="130" spans="1:25" x14ac:dyDescent="0.3">
      <c r="A130"/>
      <c r="B130"/>
      <c r="C130"/>
      <c r="D130"/>
      <c r="E130"/>
      <c r="F130"/>
      <c r="G130"/>
      <c r="H130"/>
      <c r="L130" s="59"/>
      <c r="M130" s="59"/>
      <c r="N130" s="59"/>
      <c r="O130" s="59"/>
      <c r="P130" s="59"/>
      <c r="Q130" s="59"/>
      <c r="R130" s="59"/>
      <c r="S130" s="59"/>
      <c r="T130" s="59"/>
      <c r="U130" s="59"/>
      <c r="V130" s="59"/>
      <c r="W130" s="59"/>
      <c r="X130" s="59"/>
      <c r="Y130" s="59"/>
    </row>
    <row r="131" spans="1:25" x14ac:dyDescent="0.3">
      <c r="A131"/>
      <c r="B131"/>
      <c r="C131"/>
      <c r="D131"/>
      <c r="E131"/>
      <c r="F131"/>
      <c r="G131"/>
      <c r="H131"/>
      <c r="L131" s="59"/>
      <c r="M131" s="59"/>
      <c r="N131" s="59"/>
      <c r="O131" s="59"/>
      <c r="P131" s="59"/>
      <c r="Q131" s="59"/>
      <c r="R131" s="59"/>
      <c r="S131" s="59"/>
      <c r="T131" s="59"/>
      <c r="U131" s="59"/>
      <c r="V131" s="59"/>
      <c r="W131" s="59"/>
      <c r="X131" s="59"/>
      <c r="Y131" s="59"/>
    </row>
    <row r="132" spans="1:25" x14ac:dyDescent="0.3">
      <c r="A132"/>
      <c r="B132"/>
      <c r="C132"/>
      <c r="D132"/>
      <c r="E132"/>
      <c r="F132"/>
      <c r="G132"/>
      <c r="H132"/>
      <c r="L132" s="59"/>
      <c r="M132" s="59"/>
      <c r="N132" s="59"/>
      <c r="O132" s="59"/>
      <c r="P132" s="59"/>
      <c r="Q132" s="59"/>
      <c r="R132" s="59"/>
      <c r="S132" s="59"/>
      <c r="T132" s="59"/>
      <c r="U132" s="59"/>
      <c r="V132" s="59"/>
      <c r="W132" s="59"/>
      <c r="X132" s="59"/>
      <c r="Y132" s="59"/>
    </row>
    <row r="133" spans="1:25" x14ac:dyDescent="0.3">
      <c r="A133"/>
      <c r="B133"/>
      <c r="C133"/>
      <c r="D133"/>
      <c r="E133"/>
      <c r="F133"/>
      <c r="G133"/>
      <c r="H133"/>
      <c r="L133" s="59"/>
      <c r="M133" s="59"/>
      <c r="N133" s="59"/>
      <c r="O133" s="59"/>
      <c r="P133" s="59"/>
      <c r="Q133" s="59"/>
      <c r="R133" s="59"/>
      <c r="S133" s="59"/>
      <c r="T133" s="59"/>
      <c r="U133" s="59"/>
      <c r="V133" s="59"/>
      <c r="W133" s="59"/>
      <c r="X133" s="59"/>
      <c r="Y133" s="59"/>
    </row>
    <row r="134" spans="1:25" x14ac:dyDescent="0.3">
      <c r="A134"/>
      <c r="B134"/>
      <c r="C134"/>
      <c r="D134"/>
      <c r="E134"/>
      <c r="F134"/>
      <c r="G134"/>
      <c r="H134"/>
      <c r="L134" s="59"/>
      <c r="M134" s="59"/>
      <c r="N134" s="59"/>
      <c r="O134" s="59"/>
      <c r="P134" s="59"/>
      <c r="Q134" s="59"/>
      <c r="R134" s="59"/>
      <c r="S134" s="59"/>
      <c r="T134" s="59"/>
      <c r="U134" s="59"/>
      <c r="V134" s="59"/>
      <c r="W134" s="59"/>
      <c r="X134" s="59"/>
      <c r="Y134" s="59"/>
    </row>
    <row r="135" spans="1:25" x14ac:dyDescent="0.3">
      <c r="A135"/>
      <c r="B135"/>
      <c r="C135"/>
      <c r="D135"/>
      <c r="E135"/>
      <c r="F135"/>
      <c r="G135"/>
      <c r="H135"/>
      <c r="L135" s="59"/>
      <c r="M135" s="59"/>
      <c r="N135" s="59"/>
      <c r="O135" s="59"/>
      <c r="P135" s="59"/>
      <c r="Q135" s="59"/>
      <c r="R135" s="59"/>
      <c r="S135" s="59"/>
      <c r="T135" s="59"/>
      <c r="U135" s="59"/>
      <c r="V135" s="59"/>
      <c r="W135" s="59"/>
      <c r="X135" s="59"/>
      <c r="Y135" s="59"/>
    </row>
    <row r="136" spans="1:25" x14ac:dyDescent="0.3">
      <c r="A136"/>
      <c r="B136"/>
      <c r="C136"/>
      <c r="D136"/>
      <c r="E136"/>
      <c r="F136"/>
      <c r="G136"/>
      <c r="H136"/>
      <c r="L136" s="59"/>
      <c r="M136" s="59"/>
      <c r="N136" s="59"/>
      <c r="O136" s="59"/>
      <c r="P136" s="59"/>
      <c r="Q136" s="59"/>
      <c r="R136" s="59"/>
      <c r="S136" s="59"/>
      <c r="T136" s="59"/>
      <c r="U136" s="59"/>
      <c r="V136" s="59"/>
      <c r="W136" s="59"/>
      <c r="X136" s="59"/>
      <c r="Y136" s="59"/>
    </row>
    <row r="137" spans="1:25" x14ac:dyDescent="0.3">
      <c r="A137"/>
      <c r="B137"/>
      <c r="C137"/>
      <c r="D137"/>
      <c r="E137"/>
      <c r="F137"/>
      <c r="G137"/>
      <c r="H137"/>
      <c r="L137" s="59"/>
      <c r="M137" s="59"/>
      <c r="N137" s="59"/>
      <c r="O137" s="59"/>
      <c r="P137" s="59"/>
      <c r="Q137" s="59"/>
      <c r="R137" s="59"/>
      <c r="S137" s="59"/>
      <c r="T137" s="59"/>
      <c r="U137" s="59"/>
      <c r="V137" s="59"/>
      <c r="W137" s="59"/>
      <c r="X137" s="59"/>
      <c r="Y137" s="59"/>
    </row>
    <row r="138" spans="1:25" x14ac:dyDescent="0.3">
      <c r="A138"/>
      <c r="B138"/>
      <c r="C138"/>
      <c r="D138"/>
      <c r="E138"/>
      <c r="F138"/>
      <c r="G138"/>
      <c r="H138"/>
      <c r="L138" s="59"/>
      <c r="M138" s="59"/>
      <c r="N138" s="59"/>
      <c r="O138" s="59"/>
      <c r="P138" s="59"/>
      <c r="Q138" s="59"/>
      <c r="R138" s="59"/>
      <c r="S138" s="59"/>
      <c r="T138" s="59"/>
      <c r="U138" s="59"/>
      <c r="V138" s="59"/>
      <c r="W138" s="59"/>
      <c r="X138" s="59"/>
      <c r="Y138" s="59"/>
    </row>
    <row r="139" spans="1:25" x14ac:dyDescent="0.3">
      <c r="A139"/>
      <c r="B139"/>
      <c r="C139"/>
      <c r="D139"/>
      <c r="E139"/>
      <c r="F139"/>
      <c r="G139"/>
      <c r="H139"/>
      <c r="L139" s="59"/>
      <c r="M139" s="59"/>
      <c r="N139" s="59"/>
      <c r="O139" s="59"/>
      <c r="P139" s="59"/>
      <c r="Q139" s="59"/>
      <c r="R139" s="59"/>
      <c r="S139" s="59"/>
      <c r="T139" s="59"/>
      <c r="U139" s="59"/>
      <c r="V139" s="59"/>
      <c r="W139" s="59"/>
      <c r="X139" s="59"/>
      <c r="Y139" s="59"/>
    </row>
    <row r="140" spans="1:25" x14ac:dyDescent="0.3">
      <c r="A140"/>
      <c r="B140"/>
      <c r="C140"/>
      <c r="D140"/>
      <c r="E140"/>
      <c r="F140"/>
      <c r="G140"/>
      <c r="H140"/>
      <c r="L140" s="59"/>
      <c r="M140" s="59"/>
      <c r="N140" s="59"/>
      <c r="O140" s="59"/>
      <c r="P140" s="59"/>
      <c r="Q140" s="59"/>
      <c r="R140" s="59"/>
      <c r="S140" s="59"/>
      <c r="T140" s="59"/>
      <c r="U140" s="59"/>
      <c r="V140" s="59"/>
      <c r="W140" s="59"/>
      <c r="X140" s="59"/>
      <c r="Y140" s="59"/>
    </row>
    <row r="141" spans="1:25" x14ac:dyDescent="0.3">
      <c r="A141"/>
      <c r="B141"/>
      <c r="C141"/>
      <c r="D141"/>
      <c r="E141"/>
      <c r="F141"/>
      <c r="G141"/>
      <c r="H141"/>
      <c r="L141" s="59"/>
      <c r="M141" s="59"/>
      <c r="N141" s="59"/>
      <c r="O141" s="59"/>
      <c r="P141" s="59"/>
      <c r="Q141" s="59"/>
      <c r="R141" s="59"/>
      <c r="S141" s="59"/>
      <c r="T141" s="59"/>
      <c r="U141" s="59"/>
      <c r="V141" s="59"/>
      <c r="W141" s="59"/>
      <c r="X141" s="59"/>
      <c r="Y141" s="59"/>
    </row>
    <row r="142" spans="1:25" x14ac:dyDescent="0.3">
      <c r="A142"/>
      <c r="B142"/>
      <c r="C142"/>
      <c r="D142"/>
      <c r="E142"/>
      <c r="F142"/>
      <c r="G142"/>
      <c r="H142"/>
      <c r="L142" s="59"/>
      <c r="M142" s="59"/>
      <c r="N142" s="59"/>
      <c r="O142" s="59"/>
      <c r="P142" s="59"/>
      <c r="Q142" s="59"/>
      <c r="R142" s="59"/>
      <c r="S142" s="59"/>
      <c r="T142" s="59"/>
      <c r="U142" s="59"/>
      <c r="V142" s="59"/>
      <c r="W142" s="59"/>
      <c r="X142" s="59"/>
      <c r="Y142" s="59"/>
    </row>
    <row r="143" spans="1:25" x14ac:dyDescent="0.3">
      <c r="A143"/>
      <c r="B143"/>
      <c r="C143"/>
      <c r="D143"/>
      <c r="E143"/>
      <c r="F143"/>
      <c r="G143"/>
      <c r="H143"/>
      <c r="L143" s="59"/>
      <c r="M143" s="59"/>
      <c r="N143" s="59"/>
      <c r="O143" s="59"/>
      <c r="P143" s="59"/>
      <c r="Q143" s="59"/>
      <c r="R143" s="59"/>
      <c r="S143" s="59"/>
      <c r="T143" s="59"/>
      <c r="U143" s="59"/>
      <c r="V143" s="59"/>
      <c r="W143" s="59"/>
      <c r="X143" s="59"/>
      <c r="Y143" s="59"/>
    </row>
    <row r="144" spans="1:25" x14ac:dyDescent="0.3">
      <c r="A144"/>
      <c r="B144"/>
      <c r="C144"/>
      <c r="D144"/>
      <c r="E144"/>
      <c r="F144"/>
      <c r="G144"/>
      <c r="H144"/>
      <c r="L144" s="59"/>
      <c r="M144" s="59"/>
      <c r="N144" s="59"/>
      <c r="O144" s="59"/>
      <c r="P144" s="59"/>
      <c r="Q144" s="59"/>
      <c r="R144" s="59"/>
      <c r="S144" s="59"/>
      <c r="T144" s="59"/>
      <c r="U144" s="59"/>
      <c r="V144" s="59"/>
      <c r="W144" s="59"/>
      <c r="X144" s="59"/>
      <c r="Y144" s="59"/>
    </row>
    <row r="145" spans="1:25" x14ac:dyDescent="0.3">
      <c r="A145"/>
      <c r="B145"/>
      <c r="C145"/>
      <c r="D145"/>
      <c r="E145"/>
      <c r="F145"/>
      <c r="G145"/>
      <c r="H145"/>
      <c r="L145" s="59"/>
      <c r="M145" s="59"/>
      <c r="N145" s="59"/>
      <c r="O145" s="59"/>
      <c r="P145" s="59"/>
      <c r="Q145" s="59"/>
      <c r="R145" s="59"/>
      <c r="S145" s="59"/>
      <c r="T145" s="59"/>
      <c r="U145" s="59"/>
      <c r="V145" s="59"/>
      <c r="W145" s="59"/>
      <c r="X145" s="59"/>
      <c r="Y145" s="59"/>
    </row>
    <row r="146" spans="1:25" x14ac:dyDescent="0.3">
      <c r="A146"/>
      <c r="B146"/>
      <c r="C146"/>
      <c r="D146"/>
      <c r="E146"/>
      <c r="F146"/>
      <c r="G146"/>
      <c r="H146"/>
      <c r="L146" s="59"/>
      <c r="M146" s="59"/>
      <c r="N146" s="59"/>
      <c r="O146" s="59"/>
      <c r="P146" s="59"/>
      <c r="Q146" s="59"/>
      <c r="R146" s="59"/>
      <c r="S146" s="59"/>
      <c r="T146" s="59"/>
      <c r="U146" s="59"/>
      <c r="V146" s="59"/>
      <c r="W146" s="59"/>
      <c r="X146" s="59"/>
      <c r="Y146" s="59"/>
    </row>
    <row r="147" spans="1:25" x14ac:dyDescent="0.3">
      <c r="A147"/>
      <c r="B147"/>
      <c r="C147"/>
      <c r="D147"/>
      <c r="E147"/>
      <c r="F147"/>
      <c r="G147"/>
      <c r="H147"/>
      <c r="L147" s="59"/>
      <c r="M147" s="59"/>
      <c r="N147" s="59"/>
      <c r="O147" s="59"/>
      <c r="P147" s="59"/>
      <c r="Q147" s="59"/>
      <c r="R147" s="59"/>
      <c r="S147" s="59"/>
      <c r="T147" s="59"/>
      <c r="U147" s="59"/>
      <c r="V147" s="59"/>
      <c r="W147" s="59"/>
      <c r="X147" s="59"/>
      <c r="Y147" s="59"/>
    </row>
    <row r="148" spans="1:25" x14ac:dyDescent="0.3">
      <c r="A148"/>
      <c r="B148"/>
      <c r="C148"/>
      <c r="D148"/>
      <c r="E148"/>
      <c r="F148"/>
      <c r="G148"/>
      <c r="H148"/>
      <c r="L148" s="59"/>
      <c r="M148" s="59"/>
      <c r="N148" s="59"/>
      <c r="O148" s="59"/>
      <c r="P148" s="59"/>
      <c r="Q148" s="59"/>
      <c r="R148" s="59"/>
      <c r="S148" s="59"/>
      <c r="T148" s="59"/>
      <c r="U148" s="59"/>
      <c r="V148" s="59"/>
      <c r="W148" s="59"/>
      <c r="X148" s="59"/>
      <c r="Y148" s="59"/>
    </row>
    <row r="149" spans="1:25" x14ac:dyDescent="0.3">
      <c r="A149"/>
      <c r="B149"/>
      <c r="C149"/>
      <c r="D149"/>
      <c r="E149"/>
      <c r="F149"/>
      <c r="G149"/>
      <c r="H149"/>
      <c r="L149" s="59"/>
      <c r="M149" s="59"/>
      <c r="N149" s="59"/>
      <c r="O149" s="59"/>
      <c r="P149" s="59"/>
      <c r="Q149" s="59"/>
      <c r="R149" s="59"/>
      <c r="S149" s="59"/>
      <c r="T149" s="59"/>
      <c r="U149" s="59"/>
      <c r="V149" s="59"/>
      <c r="W149" s="59"/>
      <c r="X149" s="59"/>
      <c r="Y149" s="59"/>
    </row>
    <row r="150" spans="1:25" x14ac:dyDescent="0.3">
      <c r="A150"/>
      <c r="B150"/>
      <c r="C150"/>
      <c r="D150"/>
      <c r="E150"/>
      <c r="F150"/>
      <c r="G150"/>
      <c r="H150"/>
      <c r="L150" s="59"/>
      <c r="M150" s="59"/>
      <c r="N150" s="59"/>
      <c r="O150" s="59"/>
      <c r="P150" s="59"/>
      <c r="Q150" s="59"/>
      <c r="R150" s="59"/>
      <c r="S150" s="59"/>
      <c r="T150" s="59"/>
      <c r="U150" s="59"/>
      <c r="V150" s="59"/>
      <c r="W150" s="59"/>
      <c r="X150" s="59"/>
      <c r="Y150" s="59"/>
    </row>
    <row r="151" spans="1:25" x14ac:dyDescent="0.3">
      <c r="A151"/>
      <c r="B151"/>
      <c r="C151"/>
      <c r="D151"/>
      <c r="E151"/>
      <c r="F151"/>
      <c r="G151"/>
      <c r="H151"/>
      <c r="L151" s="59"/>
      <c r="M151" s="59"/>
      <c r="N151" s="59"/>
      <c r="O151" s="59"/>
      <c r="P151" s="59"/>
      <c r="Q151" s="59"/>
      <c r="R151" s="59"/>
      <c r="S151" s="59"/>
      <c r="T151" s="59"/>
      <c r="U151" s="59"/>
      <c r="V151" s="59"/>
      <c r="W151" s="59"/>
      <c r="X151" s="59"/>
      <c r="Y151" s="59"/>
    </row>
    <row r="152" spans="1:25" x14ac:dyDescent="0.3">
      <c r="A152"/>
      <c r="B152"/>
      <c r="C152"/>
      <c r="D152"/>
      <c r="E152"/>
      <c r="F152"/>
      <c r="G152"/>
      <c r="H152"/>
      <c r="L152" s="59"/>
      <c r="M152" s="59"/>
      <c r="N152" s="59"/>
      <c r="O152" s="59"/>
      <c r="P152" s="59"/>
      <c r="Q152" s="59"/>
      <c r="R152" s="59"/>
      <c r="S152" s="59"/>
      <c r="T152" s="59"/>
      <c r="U152" s="59"/>
      <c r="V152" s="59"/>
      <c r="W152" s="59"/>
      <c r="X152" s="59"/>
      <c r="Y152" s="59"/>
    </row>
    <row r="153" spans="1:25" x14ac:dyDescent="0.3">
      <c r="A153"/>
      <c r="B153"/>
      <c r="C153"/>
      <c r="D153"/>
      <c r="E153"/>
      <c r="F153"/>
      <c r="G153"/>
      <c r="H153"/>
      <c r="L153" s="59"/>
      <c r="M153" s="59"/>
      <c r="N153" s="59"/>
      <c r="O153" s="59"/>
      <c r="P153" s="59"/>
      <c r="Q153" s="59"/>
      <c r="R153" s="59"/>
      <c r="S153" s="59"/>
      <c r="T153" s="59"/>
      <c r="U153" s="59"/>
      <c r="V153" s="59"/>
      <c r="W153" s="59"/>
      <c r="X153" s="59"/>
      <c r="Y153" s="59"/>
    </row>
    <row r="154" spans="1:25" x14ac:dyDescent="0.3">
      <c r="A154"/>
      <c r="B154"/>
      <c r="C154"/>
      <c r="D154"/>
      <c r="E154"/>
      <c r="F154"/>
      <c r="G154"/>
      <c r="H154"/>
      <c r="L154" s="59"/>
      <c r="M154" s="59"/>
      <c r="N154" s="59"/>
      <c r="O154" s="59"/>
      <c r="P154" s="59"/>
      <c r="Q154" s="59"/>
      <c r="R154" s="59"/>
      <c r="S154" s="59"/>
      <c r="T154" s="59"/>
      <c r="U154" s="59"/>
      <c r="V154" s="59"/>
      <c r="W154" s="59"/>
      <c r="X154" s="59"/>
      <c r="Y154" s="59"/>
    </row>
    <row r="155" spans="1:25" x14ac:dyDescent="0.3">
      <c r="A155"/>
      <c r="B155"/>
      <c r="C155"/>
      <c r="D155"/>
      <c r="E155"/>
      <c r="F155"/>
      <c r="G155"/>
      <c r="H155"/>
      <c r="L155" s="59"/>
      <c r="M155" s="59"/>
      <c r="N155" s="59"/>
      <c r="O155" s="59"/>
      <c r="P155" s="59"/>
      <c r="Q155" s="59"/>
      <c r="R155" s="59"/>
      <c r="S155" s="59"/>
      <c r="T155" s="59"/>
      <c r="U155" s="59"/>
      <c r="V155" s="59"/>
      <c r="W155" s="59"/>
      <c r="X155" s="59"/>
      <c r="Y155" s="59"/>
    </row>
    <row r="156" spans="1:25" x14ac:dyDescent="0.3">
      <c r="A156"/>
      <c r="B156"/>
      <c r="C156"/>
      <c r="D156"/>
      <c r="E156"/>
      <c r="F156"/>
      <c r="G156"/>
      <c r="H156"/>
      <c r="L156" s="59"/>
      <c r="M156" s="59"/>
      <c r="N156" s="59"/>
      <c r="O156" s="59"/>
      <c r="P156" s="59"/>
      <c r="Q156" s="59"/>
      <c r="R156" s="59"/>
      <c r="S156" s="59"/>
      <c r="T156" s="59"/>
      <c r="U156" s="59"/>
      <c r="V156" s="59"/>
      <c r="W156" s="59"/>
      <c r="X156" s="59"/>
      <c r="Y156" s="59"/>
    </row>
    <row r="157" spans="1:25" x14ac:dyDescent="0.3">
      <c r="A157"/>
      <c r="B157"/>
      <c r="C157"/>
      <c r="D157"/>
      <c r="E157"/>
      <c r="F157"/>
      <c r="G157"/>
      <c r="H157"/>
      <c r="L157" s="59"/>
      <c r="M157" s="59"/>
      <c r="N157" s="59"/>
      <c r="O157" s="59"/>
      <c r="P157" s="59"/>
      <c r="Q157" s="59"/>
      <c r="R157" s="59"/>
      <c r="S157" s="59"/>
      <c r="T157" s="59"/>
      <c r="U157" s="59"/>
      <c r="V157" s="59"/>
      <c r="W157" s="59"/>
      <c r="X157" s="59"/>
      <c r="Y157" s="59"/>
    </row>
    <row r="158" spans="1:25" x14ac:dyDescent="0.3">
      <c r="A158"/>
      <c r="B158"/>
      <c r="C158"/>
      <c r="D158"/>
      <c r="E158"/>
      <c r="F158"/>
      <c r="G158"/>
      <c r="H158"/>
      <c r="L158" s="59"/>
      <c r="M158" s="59"/>
      <c r="N158" s="59"/>
      <c r="O158" s="59"/>
      <c r="P158" s="59"/>
      <c r="Q158" s="59"/>
      <c r="R158" s="59"/>
      <c r="S158" s="59"/>
      <c r="T158" s="59"/>
      <c r="U158" s="59"/>
      <c r="V158" s="59"/>
      <c r="W158" s="59"/>
      <c r="X158" s="59"/>
      <c r="Y158" s="59"/>
    </row>
    <row r="159" spans="1:25" x14ac:dyDescent="0.3">
      <c r="A159"/>
      <c r="B159"/>
      <c r="C159"/>
      <c r="D159"/>
      <c r="E159"/>
      <c r="F159"/>
      <c r="G159"/>
      <c r="H159"/>
      <c r="L159" s="59"/>
      <c r="M159" s="59"/>
      <c r="N159" s="59"/>
      <c r="O159" s="59"/>
      <c r="P159" s="59"/>
      <c r="Q159" s="59"/>
      <c r="R159" s="59"/>
      <c r="S159" s="59"/>
      <c r="T159" s="59"/>
      <c r="U159" s="59"/>
      <c r="V159" s="59"/>
      <c r="W159" s="59"/>
      <c r="X159" s="59"/>
      <c r="Y159" s="59"/>
    </row>
    <row r="160" spans="1:25" x14ac:dyDescent="0.3">
      <c r="A160"/>
      <c r="B160"/>
      <c r="C160"/>
      <c r="D160"/>
      <c r="E160"/>
      <c r="F160"/>
      <c r="G160"/>
      <c r="H160"/>
      <c r="L160" s="59"/>
      <c r="M160" s="59"/>
      <c r="N160" s="59"/>
      <c r="O160" s="59"/>
      <c r="P160" s="59"/>
      <c r="Q160" s="59"/>
      <c r="R160" s="59"/>
      <c r="S160" s="59"/>
      <c r="T160" s="59"/>
      <c r="U160" s="59"/>
      <c r="V160" s="59"/>
      <c r="W160" s="59"/>
      <c r="X160" s="59"/>
      <c r="Y160" s="59"/>
    </row>
    <row r="161" spans="1:25" x14ac:dyDescent="0.3">
      <c r="A161"/>
      <c r="B161"/>
      <c r="C161"/>
      <c r="D161"/>
      <c r="E161"/>
      <c r="F161"/>
      <c r="G161"/>
      <c r="H161"/>
      <c r="L161" s="59"/>
      <c r="M161" s="59"/>
      <c r="N161" s="59"/>
      <c r="O161" s="59"/>
      <c r="P161" s="59"/>
      <c r="Q161" s="59"/>
      <c r="R161" s="59"/>
      <c r="S161" s="59"/>
      <c r="T161" s="59"/>
      <c r="U161" s="59"/>
      <c r="V161" s="59"/>
      <c r="W161" s="59"/>
      <c r="X161" s="59"/>
      <c r="Y161" s="59"/>
    </row>
    <row r="162" spans="1:25" x14ac:dyDescent="0.3">
      <c r="A162"/>
      <c r="B162"/>
      <c r="C162"/>
      <c r="D162"/>
      <c r="E162"/>
      <c r="F162"/>
      <c r="G162"/>
      <c r="H162"/>
      <c r="L162" s="59"/>
      <c r="M162" s="59"/>
      <c r="N162" s="59"/>
      <c r="O162" s="59"/>
      <c r="P162" s="59"/>
      <c r="Q162" s="59"/>
      <c r="R162" s="59"/>
      <c r="S162" s="59"/>
      <c r="T162" s="59"/>
      <c r="U162" s="59"/>
      <c r="V162" s="59"/>
      <c r="W162" s="59"/>
      <c r="X162" s="59"/>
      <c r="Y162" s="59"/>
    </row>
    <row r="163" spans="1:25" x14ac:dyDescent="0.3">
      <c r="A163"/>
      <c r="B163"/>
      <c r="C163"/>
      <c r="D163"/>
      <c r="E163"/>
      <c r="F163"/>
      <c r="G163"/>
      <c r="H163"/>
      <c r="L163" s="59"/>
      <c r="M163" s="59"/>
      <c r="N163" s="59"/>
      <c r="O163" s="59"/>
      <c r="P163" s="59"/>
      <c r="Q163" s="59"/>
      <c r="R163" s="59"/>
      <c r="S163" s="59"/>
      <c r="T163" s="59"/>
      <c r="U163" s="59"/>
      <c r="V163" s="59"/>
      <c r="W163" s="59"/>
      <c r="X163" s="59"/>
      <c r="Y163" s="59"/>
    </row>
    <row r="164" spans="1:25" x14ac:dyDescent="0.3">
      <c r="A164"/>
      <c r="B164"/>
      <c r="C164"/>
      <c r="D164"/>
      <c r="E164"/>
      <c r="F164"/>
      <c r="G164"/>
      <c r="H164"/>
      <c r="L164" s="59"/>
      <c r="M164" s="59"/>
      <c r="N164" s="59"/>
      <c r="O164" s="59"/>
      <c r="P164" s="59"/>
      <c r="Q164" s="59"/>
      <c r="R164" s="59"/>
      <c r="S164" s="59"/>
      <c r="T164" s="59"/>
      <c r="U164" s="59"/>
      <c r="V164" s="59"/>
      <c r="W164" s="59"/>
      <c r="X164" s="59"/>
      <c r="Y164" s="59"/>
    </row>
    <row r="165" spans="1:25" x14ac:dyDescent="0.3">
      <c r="A165"/>
      <c r="B165"/>
      <c r="C165"/>
      <c r="D165"/>
      <c r="E165"/>
      <c r="F165"/>
      <c r="G165"/>
      <c r="H165"/>
      <c r="L165"/>
      <c r="M165"/>
      <c r="N165"/>
      <c r="O165"/>
      <c r="P165"/>
      <c r="Q165"/>
      <c r="R165"/>
      <c r="S165"/>
      <c r="T165"/>
      <c r="U165"/>
      <c r="V165"/>
      <c r="W165"/>
    </row>
  </sheetData>
  <mergeCells count="1">
    <mergeCell ref="C33:C38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80E59C-74E9-443C-91CD-85F172F18610}">
  <dimension ref="A1:K65"/>
  <sheetViews>
    <sheetView workbookViewId="0">
      <selection activeCell="E13" sqref="E13"/>
    </sheetView>
  </sheetViews>
  <sheetFormatPr defaultColWidth="9.109375" defaultRowHeight="13.2" x14ac:dyDescent="0.3"/>
  <cols>
    <col min="1" max="1" width="9.109375" style="1"/>
    <col min="2" max="2" width="13.44140625" style="1" customWidth="1"/>
    <col min="3" max="3" width="0" style="1" hidden="1" customWidth="1"/>
    <col min="4" max="4" width="13.44140625" style="1" customWidth="1"/>
    <col min="5" max="5" width="22.5546875" style="1" customWidth="1"/>
    <col min="6" max="6" width="14.6640625" style="1" customWidth="1"/>
    <col min="7" max="7" width="23.44140625" style="1" customWidth="1"/>
    <col min="8" max="8" width="25" style="1" customWidth="1"/>
    <col min="9" max="9" width="17" style="1" customWidth="1"/>
    <col min="10" max="16384" width="9.109375" style="1"/>
  </cols>
  <sheetData>
    <row r="1" spans="1:11" x14ac:dyDescent="0.3">
      <c r="B1" s="218"/>
      <c r="D1" s="2" t="s">
        <v>0</v>
      </c>
      <c r="E1" s="220" t="s">
        <v>1</v>
      </c>
      <c r="F1" s="218"/>
      <c r="G1" s="218"/>
      <c r="H1" s="218"/>
      <c r="I1" s="218"/>
    </row>
    <row r="2" spans="1:11" x14ac:dyDescent="0.3">
      <c r="B2" s="218"/>
      <c r="D2" s="2" t="s">
        <v>2</v>
      </c>
      <c r="E2" s="220" t="s">
        <v>3</v>
      </c>
      <c r="F2" s="218"/>
      <c r="G2" s="218"/>
      <c r="H2" s="218"/>
      <c r="I2" s="218"/>
    </row>
    <row r="3" spans="1:11" x14ac:dyDescent="0.3">
      <c r="B3" s="219"/>
      <c r="D3" s="2" t="s">
        <v>4</v>
      </c>
      <c r="E3" s="221">
        <v>44894</v>
      </c>
      <c r="F3" s="222"/>
      <c r="G3" s="222"/>
      <c r="H3" s="222"/>
      <c r="I3" s="222"/>
    </row>
    <row r="4" spans="1:11" ht="25.5" customHeight="1" x14ac:dyDescent="0.3">
      <c r="A4" s="4" t="s">
        <v>5</v>
      </c>
      <c r="B4" s="5" t="s">
        <v>6</v>
      </c>
      <c r="C4" s="6"/>
      <c r="D4" s="7" t="s">
        <v>7</v>
      </c>
      <c r="E4" s="7" t="s">
        <v>0</v>
      </c>
      <c r="F4" s="7" t="s">
        <v>8</v>
      </c>
      <c r="G4" s="7" t="s">
        <v>9</v>
      </c>
      <c r="H4" s="7" t="s">
        <v>10</v>
      </c>
      <c r="I4" s="7" t="s">
        <v>11</v>
      </c>
    </row>
    <row r="5" spans="1:11" ht="12.75" customHeight="1" x14ac:dyDescent="0.3">
      <c r="A5" s="8"/>
      <c r="B5" s="9"/>
      <c r="C5" s="3"/>
      <c r="D5" s="10"/>
      <c r="E5" s="10"/>
      <c r="F5" s="10" t="s">
        <v>12</v>
      </c>
      <c r="G5" s="10" t="s">
        <v>13</v>
      </c>
      <c r="H5" s="10" t="s">
        <v>13</v>
      </c>
      <c r="I5" s="10" t="s">
        <v>13</v>
      </c>
    </row>
    <row r="6" spans="1:11" ht="12.75" customHeight="1" x14ac:dyDescent="0.3">
      <c r="A6" s="11" t="s">
        <v>14</v>
      </c>
      <c r="B6" s="12" t="s">
        <v>15</v>
      </c>
      <c r="C6" s="11"/>
      <c r="D6" s="12" t="s">
        <v>16</v>
      </c>
      <c r="E6" s="12" t="s">
        <v>17</v>
      </c>
      <c r="F6" s="12" t="s">
        <v>18</v>
      </c>
      <c r="G6" s="12">
        <v>0.14000000000000001</v>
      </c>
      <c r="H6" s="12">
        <v>0.14000000000000001</v>
      </c>
      <c r="I6" s="12">
        <v>0.3</v>
      </c>
      <c r="K6"/>
    </row>
    <row r="7" spans="1:11" ht="12.75" customHeight="1" x14ac:dyDescent="0.3">
      <c r="A7" s="11" t="s">
        <v>19</v>
      </c>
      <c r="B7" s="12" t="s">
        <v>20</v>
      </c>
      <c r="C7" s="11"/>
      <c r="D7" s="12" t="s">
        <v>21</v>
      </c>
      <c r="E7" s="12" t="s">
        <v>17</v>
      </c>
      <c r="F7" s="12" t="s">
        <v>18</v>
      </c>
      <c r="G7" s="12">
        <v>0.6</v>
      </c>
      <c r="H7" s="12">
        <v>0.6</v>
      </c>
      <c r="I7" s="12">
        <v>0.2</v>
      </c>
      <c r="K7"/>
    </row>
    <row r="8" spans="1:11" ht="12.75" customHeight="1" x14ac:dyDescent="0.3">
      <c r="A8" s="11" t="s">
        <v>22</v>
      </c>
      <c r="B8" s="12" t="s">
        <v>23</v>
      </c>
      <c r="C8" s="11"/>
      <c r="D8" s="12" t="s">
        <v>24</v>
      </c>
      <c r="E8" s="12" t="s">
        <v>17</v>
      </c>
      <c r="F8" s="12" t="s">
        <v>18</v>
      </c>
      <c r="G8" s="12">
        <v>0.44</v>
      </c>
      <c r="H8" s="12">
        <v>0.44</v>
      </c>
      <c r="I8" s="12">
        <v>0.2</v>
      </c>
      <c r="K8"/>
    </row>
    <row r="9" spans="1:11" ht="12.75" customHeight="1" x14ac:dyDescent="0.3">
      <c r="A9" s="13" t="s">
        <v>25</v>
      </c>
      <c r="B9" s="14" t="s">
        <v>26</v>
      </c>
      <c r="C9" s="13"/>
      <c r="D9" s="14" t="s">
        <v>27</v>
      </c>
      <c r="E9" s="14" t="s">
        <v>17</v>
      </c>
      <c r="F9" s="14" t="s">
        <v>18</v>
      </c>
      <c r="G9" s="14">
        <v>0.23</v>
      </c>
      <c r="H9" s="14">
        <v>0.23</v>
      </c>
      <c r="I9" s="14">
        <v>0</v>
      </c>
      <c r="K9"/>
    </row>
    <row r="10" spans="1:11" ht="12.75" customHeight="1" x14ac:dyDescent="0.3">
      <c r="A10" s="11" t="s">
        <v>28</v>
      </c>
      <c r="B10" s="12" t="s">
        <v>29</v>
      </c>
      <c r="C10" s="11"/>
      <c r="D10" s="12" t="s">
        <v>30</v>
      </c>
      <c r="E10" s="12" t="s">
        <v>31</v>
      </c>
      <c r="F10" s="12" t="s">
        <v>18</v>
      </c>
      <c r="G10" s="12">
        <v>0.3</v>
      </c>
      <c r="H10" s="12">
        <v>0.3</v>
      </c>
      <c r="I10" s="12">
        <v>0.3</v>
      </c>
      <c r="K10"/>
    </row>
    <row r="11" spans="1:11" ht="12.75" customHeight="1" x14ac:dyDescent="0.3">
      <c r="A11" s="11" t="s">
        <v>32</v>
      </c>
      <c r="B11" s="12" t="s">
        <v>33</v>
      </c>
      <c r="C11" s="11"/>
      <c r="D11" s="12" t="s">
        <v>34</v>
      </c>
      <c r="E11" s="12" t="s">
        <v>31</v>
      </c>
      <c r="F11" s="12" t="s">
        <v>18</v>
      </c>
      <c r="G11" s="12">
        <v>0.34</v>
      </c>
      <c r="H11" s="12">
        <v>0.34</v>
      </c>
      <c r="I11" s="12">
        <v>0.2</v>
      </c>
      <c r="K11"/>
    </row>
    <row r="12" spans="1:11" ht="12.75" customHeight="1" x14ac:dyDescent="0.3">
      <c r="A12" s="11" t="s">
        <v>35</v>
      </c>
      <c r="B12" s="12" t="s">
        <v>36</v>
      </c>
      <c r="C12" s="11"/>
      <c r="D12" s="12" t="s">
        <v>37</v>
      </c>
      <c r="E12" s="12" t="s">
        <v>31</v>
      </c>
      <c r="F12" s="12" t="s">
        <v>18</v>
      </c>
      <c r="G12" s="12">
        <v>0.21</v>
      </c>
      <c r="H12" s="12">
        <v>0.21</v>
      </c>
      <c r="I12" s="12">
        <v>0.2</v>
      </c>
      <c r="K12"/>
    </row>
    <row r="13" spans="1:11" ht="12.75" customHeight="1" x14ac:dyDescent="0.3">
      <c r="A13" s="13" t="s">
        <v>38</v>
      </c>
      <c r="B13" s="14" t="s">
        <v>39</v>
      </c>
      <c r="C13" s="13"/>
      <c r="D13" s="14" t="s">
        <v>40</v>
      </c>
      <c r="E13" s="14" t="s">
        <v>31</v>
      </c>
      <c r="F13" s="14" t="s">
        <v>18</v>
      </c>
      <c r="G13" s="14">
        <v>0.35</v>
      </c>
      <c r="H13" s="14">
        <v>0.35</v>
      </c>
      <c r="I13" s="14">
        <v>0</v>
      </c>
    </row>
    <row r="14" spans="1:11" ht="12.75" customHeight="1" x14ac:dyDescent="0.3">
      <c r="A14" s="11" t="s">
        <v>41</v>
      </c>
      <c r="B14" s="12" t="s">
        <v>42</v>
      </c>
      <c r="C14" s="11"/>
      <c r="D14" s="12" t="s">
        <v>43</v>
      </c>
      <c r="E14" s="12" t="s">
        <v>44</v>
      </c>
      <c r="F14" s="12" t="s">
        <v>18</v>
      </c>
      <c r="G14" s="12">
        <v>0.41</v>
      </c>
      <c r="H14" s="12">
        <v>0.41</v>
      </c>
      <c r="I14" s="12">
        <v>0.2</v>
      </c>
    </row>
    <row r="15" spans="1:11" ht="12.75" customHeight="1" x14ac:dyDescent="0.3">
      <c r="A15" s="11" t="s">
        <v>45</v>
      </c>
      <c r="B15" s="12" t="s">
        <v>46</v>
      </c>
      <c r="C15" s="11"/>
      <c r="D15" s="12" t="s">
        <v>47</v>
      </c>
      <c r="E15" s="12" t="s">
        <v>44</v>
      </c>
      <c r="F15" s="12" t="s">
        <v>18</v>
      </c>
      <c r="G15" s="12">
        <v>0.55000000000000004</v>
      </c>
      <c r="H15" s="12">
        <v>0.55000000000000004</v>
      </c>
      <c r="I15" s="12">
        <v>0.2</v>
      </c>
    </row>
    <row r="16" spans="1:11" ht="12.75" customHeight="1" x14ac:dyDescent="0.3">
      <c r="A16" s="11" t="s">
        <v>48</v>
      </c>
      <c r="B16" s="12" t="s">
        <v>49</v>
      </c>
      <c r="C16" s="11"/>
      <c r="D16" s="12" t="s">
        <v>50</v>
      </c>
      <c r="E16" s="12" t="s">
        <v>44</v>
      </c>
      <c r="F16" s="12" t="s">
        <v>18</v>
      </c>
      <c r="G16" s="12">
        <v>0.32</v>
      </c>
      <c r="H16" s="12">
        <v>0.32</v>
      </c>
      <c r="I16" s="12">
        <v>0.2</v>
      </c>
    </row>
    <row r="17" spans="1:9" ht="12.75" customHeight="1" x14ac:dyDescent="0.3">
      <c r="A17" s="13" t="s">
        <v>51</v>
      </c>
      <c r="B17" s="14" t="s">
        <v>52</v>
      </c>
      <c r="C17" s="13"/>
      <c r="D17" s="14" t="s">
        <v>53</v>
      </c>
      <c r="E17" s="14" t="s">
        <v>44</v>
      </c>
      <c r="F17" s="14" t="s">
        <v>18</v>
      </c>
      <c r="G17" s="14">
        <v>0.33</v>
      </c>
      <c r="H17" s="14">
        <v>0.33</v>
      </c>
      <c r="I17" s="14">
        <v>0</v>
      </c>
    </row>
    <row r="18" spans="1:9" ht="12.75" customHeight="1" x14ac:dyDescent="0.3">
      <c r="A18" s="15" t="s">
        <v>54</v>
      </c>
      <c r="B18" s="16" t="s">
        <v>15</v>
      </c>
      <c r="C18" s="15"/>
      <c r="D18" s="16" t="s">
        <v>16</v>
      </c>
      <c r="E18" s="16" t="s">
        <v>17</v>
      </c>
      <c r="F18" s="16" t="s">
        <v>55</v>
      </c>
      <c r="G18" s="16">
        <v>0.28000000000000003</v>
      </c>
      <c r="H18" s="16">
        <v>0.28000000000000003</v>
      </c>
      <c r="I18" s="16">
        <v>0.4</v>
      </c>
    </row>
    <row r="19" spans="1:9" ht="12.75" customHeight="1" x14ac:dyDescent="0.3">
      <c r="A19" s="15" t="s">
        <v>56</v>
      </c>
      <c r="B19" s="16" t="s">
        <v>20</v>
      </c>
      <c r="C19" s="15"/>
      <c r="D19" s="16" t="s">
        <v>21</v>
      </c>
      <c r="E19" s="16" t="s">
        <v>17</v>
      </c>
      <c r="F19" s="16" t="s">
        <v>55</v>
      </c>
      <c r="G19" s="16">
        <v>0.31</v>
      </c>
      <c r="H19" s="16">
        <v>0.31</v>
      </c>
      <c r="I19" s="16">
        <v>0.2</v>
      </c>
    </row>
    <row r="20" spans="1:9" ht="12.75" customHeight="1" x14ac:dyDescent="0.3">
      <c r="A20" s="15" t="s">
        <v>57</v>
      </c>
      <c r="B20" s="16" t="s">
        <v>23</v>
      </c>
      <c r="C20" s="15"/>
      <c r="D20" s="16" t="s">
        <v>24</v>
      </c>
      <c r="E20" s="16" t="s">
        <v>17</v>
      </c>
      <c r="F20" s="16" t="s">
        <v>55</v>
      </c>
      <c r="G20" s="16">
        <v>0.23</v>
      </c>
      <c r="H20" s="16">
        <v>0.23</v>
      </c>
      <c r="I20" s="16">
        <v>0.2</v>
      </c>
    </row>
    <row r="21" spans="1:9" ht="12.75" customHeight="1" x14ac:dyDescent="0.3">
      <c r="A21" s="17" t="s">
        <v>58</v>
      </c>
      <c r="B21" s="18" t="s">
        <v>26</v>
      </c>
      <c r="C21" s="17"/>
      <c r="D21" s="18" t="s">
        <v>27</v>
      </c>
      <c r="E21" s="18" t="s">
        <v>17</v>
      </c>
      <c r="F21" s="18" t="s">
        <v>55</v>
      </c>
      <c r="G21" s="18">
        <v>0.12</v>
      </c>
      <c r="H21" s="18">
        <v>0.12</v>
      </c>
      <c r="I21" s="18">
        <v>0.4</v>
      </c>
    </row>
    <row r="22" spans="1:9" ht="12.75" customHeight="1" x14ac:dyDescent="0.3">
      <c r="A22" s="15" t="s">
        <v>59</v>
      </c>
      <c r="B22" s="16" t="s">
        <v>29</v>
      </c>
      <c r="C22" s="15"/>
      <c r="D22" s="16" t="s">
        <v>30</v>
      </c>
      <c r="E22" s="16" t="s">
        <v>31</v>
      </c>
      <c r="F22" s="16" t="s">
        <v>55</v>
      </c>
      <c r="G22" s="16">
        <v>0.35</v>
      </c>
      <c r="H22" s="16">
        <v>0.35</v>
      </c>
      <c r="I22" s="16">
        <v>0</v>
      </c>
    </row>
    <row r="23" spans="1:9" ht="12.75" customHeight="1" x14ac:dyDescent="0.3">
      <c r="A23" s="15" t="s">
        <v>60</v>
      </c>
      <c r="B23" s="16" t="s">
        <v>33</v>
      </c>
      <c r="C23" s="15"/>
      <c r="D23" s="16" t="s">
        <v>34</v>
      </c>
      <c r="E23" s="16" t="s">
        <v>31</v>
      </c>
      <c r="F23" s="16" t="s">
        <v>55</v>
      </c>
      <c r="G23" s="16">
        <v>0.15</v>
      </c>
      <c r="H23" s="16">
        <v>0.15</v>
      </c>
      <c r="I23" s="16">
        <v>0.1</v>
      </c>
    </row>
    <row r="24" spans="1:9" ht="12.75" customHeight="1" x14ac:dyDescent="0.3">
      <c r="A24" s="15" t="s">
        <v>61</v>
      </c>
      <c r="B24" s="16" t="s">
        <v>36</v>
      </c>
      <c r="C24" s="15"/>
      <c r="D24" s="16" t="s">
        <v>37</v>
      </c>
      <c r="E24" s="16" t="s">
        <v>31</v>
      </c>
      <c r="F24" s="16" t="s">
        <v>55</v>
      </c>
      <c r="G24" s="16">
        <v>0.31</v>
      </c>
      <c r="H24" s="16">
        <v>0.31</v>
      </c>
      <c r="I24" s="16">
        <v>0</v>
      </c>
    </row>
    <row r="25" spans="1:9" ht="12.75" customHeight="1" x14ac:dyDescent="0.3">
      <c r="A25" s="17" t="s">
        <v>62</v>
      </c>
      <c r="B25" s="18" t="s">
        <v>39</v>
      </c>
      <c r="C25" s="17"/>
      <c r="D25" s="18" t="s">
        <v>40</v>
      </c>
      <c r="E25" s="18" t="s">
        <v>31</v>
      </c>
      <c r="F25" s="18" t="s">
        <v>55</v>
      </c>
      <c r="G25" s="18">
        <v>0.28000000000000003</v>
      </c>
      <c r="H25" s="18">
        <v>0.28000000000000003</v>
      </c>
      <c r="I25" s="18">
        <v>0.2</v>
      </c>
    </row>
    <row r="26" spans="1:9" ht="12.75" customHeight="1" x14ac:dyDescent="0.3">
      <c r="A26" s="15" t="s">
        <v>63</v>
      </c>
      <c r="B26" s="16" t="s">
        <v>42</v>
      </c>
      <c r="C26" s="15"/>
      <c r="D26" s="16" t="s">
        <v>43</v>
      </c>
      <c r="E26" s="16" t="s">
        <v>44</v>
      </c>
      <c r="F26" s="16" t="s">
        <v>55</v>
      </c>
      <c r="G26" s="16">
        <v>0.28000000000000003</v>
      </c>
      <c r="H26" s="16">
        <v>0.28000000000000003</v>
      </c>
      <c r="I26" s="16">
        <v>0.3</v>
      </c>
    </row>
    <row r="27" spans="1:9" ht="12.75" customHeight="1" x14ac:dyDescent="0.3">
      <c r="A27" s="15" t="s">
        <v>64</v>
      </c>
      <c r="B27" s="16" t="s">
        <v>46</v>
      </c>
      <c r="C27" s="15"/>
      <c r="D27" s="16" t="s">
        <v>47</v>
      </c>
      <c r="E27" s="16" t="s">
        <v>44</v>
      </c>
      <c r="F27" s="16" t="s">
        <v>55</v>
      </c>
      <c r="G27" s="16">
        <v>0.4</v>
      </c>
      <c r="H27" s="16">
        <v>0.4</v>
      </c>
      <c r="I27" s="16">
        <v>0.2</v>
      </c>
    </row>
    <row r="28" spans="1:9" ht="12.75" customHeight="1" x14ac:dyDescent="0.3">
      <c r="A28" s="15" t="s">
        <v>65</v>
      </c>
      <c r="B28" s="16" t="s">
        <v>49</v>
      </c>
      <c r="C28" s="15"/>
      <c r="D28" s="16" t="s">
        <v>50</v>
      </c>
      <c r="E28" s="16" t="s">
        <v>44</v>
      </c>
      <c r="F28" s="16" t="s">
        <v>55</v>
      </c>
      <c r="G28" s="16">
        <v>0.17</v>
      </c>
      <c r="H28" s="16">
        <v>0.17</v>
      </c>
      <c r="I28" s="16">
        <v>0</v>
      </c>
    </row>
    <row r="29" spans="1:9" ht="12.75" customHeight="1" x14ac:dyDescent="0.3">
      <c r="A29" s="17" t="s">
        <v>66</v>
      </c>
      <c r="B29" s="18" t="s">
        <v>52</v>
      </c>
      <c r="C29" s="17"/>
      <c r="D29" s="18" t="s">
        <v>53</v>
      </c>
      <c r="E29" s="18" t="s">
        <v>44</v>
      </c>
      <c r="F29" s="18" t="s">
        <v>55</v>
      </c>
      <c r="G29" s="18">
        <v>0.25</v>
      </c>
      <c r="H29" s="18">
        <v>0.25</v>
      </c>
      <c r="I29" s="18">
        <v>0.2</v>
      </c>
    </row>
    <row r="30" spans="1:9" ht="12.75" customHeight="1" x14ac:dyDescent="0.3">
      <c r="A30" s="19" t="s">
        <v>67</v>
      </c>
      <c r="B30" s="20" t="s">
        <v>15</v>
      </c>
      <c r="C30" s="19"/>
      <c r="D30" s="20" t="s">
        <v>16</v>
      </c>
      <c r="E30" s="20" t="s">
        <v>17</v>
      </c>
      <c r="F30" s="20" t="s">
        <v>68</v>
      </c>
      <c r="G30" s="20">
        <v>0.06</v>
      </c>
      <c r="H30" s="20">
        <v>0.06</v>
      </c>
      <c r="I30" s="20">
        <v>0</v>
      </c>
    </row>
    <row r="31" spans="1:9" ht="12.75" customHeight="1" x14ac:dyDescent="0.3">
      <c r="A31" s="19" t="s">
        <v>69</v>
      </c>
      <c r="B31" s="20" t="s">
        <v>20</v>
      </c>
      <c r="C31" s="19"/>
      <c r="D31" s="20" t="s">
        <v>21</v>
      </c>
      <c r="E31" s="20" t="s">
        <v>17</v>
      </c>
      <c r="F31" s="20" t="s">
        <v>68</v>
      </c>
      <c r="G31" s="20">
        <v>0.05</v>
      </c>
      <c r="H31" s="20">
        <v>0.05</v>
      </c>
      <c r="I31" s="20">
        <v>0.6</v>
      </c>
    </row>
    <row r="32" spans="1:9" ht="12.75" customHeight="1" x14ac:dyDescent="0.3">
      <c r="A32" s="19" t="s">
        <v>70</v>
      </c>
      <c r="B32" s="20" t="s">
        <v>23</v>
      </c>
      <c r="C32" s="19"/>
      <c r="D32" s="20" t="s">
        <v>24</v>
      </c>
      <c r="E32" s="20" t="s">
        <v>17</v>
      </c>
      <c r="F32" s="20" t="s">
        <v>68</v>
      </c>
      <c r="G32" s="20">
        <v>7.0000000000000007E-2</v>
      </c>
      <c r="H32" s="20">
        <v>7.0000000000000007E-2</v>
      </c>
      <c r="I32" s="20">
        <v>0</v>
      </c>
    </row>
    <row r="33" spans="1:9" ht="12.75" customHeight="1" x14ac:dyDescent="0.3">
      <c r="A33" s="21" t="s">
        <v>71</v>
      </c>
      <c r="B33" s="22" t="s">
        <v>26</v>
      </c>
      <c r="C33" s="21"/>
      <c r="D33" s="22" t="s">
        <v>27</v>
      </c>
      <c r="E33" s="22" t="s">
        <v>17</v>
      </c>
      <c r="F33" s="22" t="s">
        <v>68</v>
      </c>
      <c r="G33" s="22">
        <v>0.01</v>
      </c>
      <c r="H33" s="22">
        <v>0.01</v>
      </c>
      <c r="I33" s="22">
        <v>0.2</v>
      </c>
    </row>
    <row r="34" spans="1:9" ht="12.75" customHeight="1" x14ac:dyDescent="0.3">
      <c r="A34" s="19" t="s">
        <v>72</v>
      </c>
      <c r="B34" s="20" t="s">
        <v>29</v>
      </c>
      <c r="C34" s="19"/>
      <c r="D34" s="20" t="s">
        <v>30</v>
      </c>
      <c r="E34" s="20" t="s">
        <v>31</v>
      </c>
      <c r="F34" s="20" t="s">
        <v>68</v>
      </c>
      <c r="G34" s="20">
        <v>0.13</v>
      </c>
      <c r="H34" s="20">
        <v>0.13</v>
      </c>
      <c r="I34" s="20">
        <v>0.2</v>
      </c>
    </row>
    <row r="35" spans="1:9" ht="12.75" customHeight="1" x14ac:dyDescent="0.3">
      <c r="A35" s="19" t="s">
        <v>73</v>
      </c>
      <c r="B35" s="20" t="s">
        <v>33</v>
      </c>
      <c r="C35" s="19"/>
      <c r="D35" s="20" t="s">
        <v>34</v>
      </c>
      <c r="E35" s="20" t="s">
        <v>31</v>
      </c>
      <c r="F35" s="20" t="s">
        <v>68</v>
      </c>
      <c r="G35" s="20">
        <v>0.05</v>
      </c>
      <c r="H35" s="20">
        <v>0.05</v>
      </c>
      <c r="I35" s="20">
        <v>0.3</v>
      </c>
    </row>
    <row r="36" spans="1:9" ht="12.75" customHeight="1" x14ac:dyDescent="0.3">
      <c r="A36" s="19" t="s">
        <v>74</v>
      </c>
      <c r="B36" s="20" t="s">
        <v>36</v>
      </c>
      <c r="C36" s="19"/>
      <c r="D36" s="20" t="s">
        <v>37</v>
      </c>
      <c r="E36" s="20" t="s">
        <v>31</v>
      </c>
      <c r="F36" s="20" t="s">
        <v>68</v>
      </c>
      <c r="G36" s="20">
        <v>0.1</v>
      </c>
      <c r="H36" s="20">
        <v>0.1</v>
      </c>
      <c r="I36" s="20">
        <v>0.2</v>
      </c>
    </row>
    <row r="37" spans="1:9" ht="12.75" customHeight="1" x14ac:dyDescent="0.3">
      <c r="A37" s="21" t="s">
        <v>75</v>
      </c>
      <c r="B37" s="22" t="s">
        <v>39</v>
      </c>
      <c r="C37" s="21"/>
      <c r="D37" s="22" t="s">
        <v>40</v>
      </c>
      <c r="E37" s="22" t="s">
        <v>31</v>
      </c>
      <c r="F37" s="22" t="s">
        <v>68</v>
      </c>
      <c r="G37" s="22">
        <v>0.1</v>
      </c>
      <c r="H37" s="22">
        <v>0.1</v>
      </c>
      <c r="I37" s="22">
        <v>0.2</v>
      </c>
    </row>
    <row r="38" spans="1:9" ht="12.75" customHeight="1" x14ac:dyDescent="0.3">
      <c r="A38" s="19" t="s">
        <v>76</v>
      </c>
      <c r="B38" s="20" t="s">
        <v>42</v>
      </c>
      <c r="C38" s="19"/>
      <c r="D38" s="20" t="s">
        <v>43</v>
      </c>
      <c r="E38" s="20" t="s">
        <v>44</v>
      </c>
      <c r="F38" s="20" t="s">
        <v>68</v>
      </c>
      <c r="G38" s="20">
        <v>7.0000000000000007E-2</v>
      </c>
      <c r="H38" s="20">
        <v>7.0000000000000007E-2</v>
      </c>
      <c r="I38" s="20">
        <v>0.2</v>
      </c>
    </row>
    <row r="39" spans="1:9" ht="12.75" customHeight="1" x14ac:dyDescent="0.3">
      <c r="A39" s="19" t="s">
        <v>77</v>
      </c>
      <c r="B39" s="20" t="s">
        <v>46</v>
      </c>
      <c r="C39" s="19"/>
      <c r="D39" s="20" t="s">
        <v>47</v>
      </c>
      <c r="E39" s="20" t="s">
        <v>44</v>
      </c>
      <c r="F39" s="20" t="s">
        <v>68</v>
      </c>
      <c r="G39" s="20">
        <v>0.14000000000000001</v>
      </c>
      <c r="H39" s="20">
        <v>0.14000000000000001</v>
      </c>
      <c r="I39" s="20">
        <v>0.2</v>
      </c>
    </row>
    <row r="40" spans="1:9" ht="12.75" customHeight="1" x14ac:dyDescent="0.3">
      <c r="A40" s="19" t="s">
        <v>78</v>
      </c>
      <c r="B40" s="20" t="s">
        <v>49</v>
      </c>
      <c r="C40" s="19"/>
      <c r="D40" s="20" t="s">
        <v>50</v>
      </c>
      <c r="E40" s="20" t="s">
        <v>44</v>
      </c>
      <c r="F40" s="20" t="s">
        <v>68</v>
      </c>
      <c r="G40" s="20">
        <v>0.06</v>
      </c>
      <c r="H40" s="20">
        <v>0.06</v>
      </c>
      <c r="I40" s="20">
        <v>0</v>
      </c>
    </row>
    <row r="41" spans="1:9" ht="12.75" customHeight="1" x14ac:dyDescent="0.3">
      <c r="A41" s="21" t="s">
        <v>79</v>
      </c>
      <c r="B41" s="22" t="s">
        <v>52</v>
      </c>
      <c r="C41" s="21"/>
      <c r="D41" s="22" t="s">
        <v>53</v>
      </c>
      <c r="E41" s="22" t="s">
        <v>44</v>
      </c>
      <c r="F41" s="22" t="s">
        <v>68</v>
      </c>
      <c r="G41" s="22">
        <v>7.0000000000000007E-2</v>
      </c>
      <c r="H41" s="22">
        <v>7.0000000000000007E-2</v>
      </c>
      <c r="I41" s="22">
        <v>0.2</v>
      </c>
    </row>
    <row r="42" spans="1:9" ht="12.75" customHeight="1" x14ac:dyDescent="0.3">
      <c r="A42" s="23" t="s">
        <v>80</v>
      </c>
      <c r="B42" s="24" t="s">
        <v>15</v>
      </c>
      <c r="C42" s="23"/>
      <c r="D42" s="24" t="s">
        <v>16</v>
      </c>
      <c r="E42" s="24" t="s">
        <v>17</v>
      </c>
      <c r="F42" s="24" t="s">
        <v>81</v>
      </c>
      <c r="G42" s="24">
        <v>0.03</v>
      </c>
      <c r="H42" s="24">
        <v>0.03</v>
      </c>
      <c r="I42" s="24">
        <v>0.2</v>
      </c>
    </row>
    <row r="43" spans="1:9" ht="12.75" customHeight="1" x14ac:dyDescent="0.3">
      <c r="A43" s="23" t="s">
        <v>82</v>
      </c>
      <c r="B43" s="24" t="s">
        <v>20</v>
      </c>
      <c r="C43" s="23"/>
      <c r="D43" s="24" t="s">
        <v>21</v>
      </c>
      <c r="E43" s="24" t="s">
        <v>17</v>
      </c>
      <c r="F43" s="24" t="s">
        <v>81</v>
      </c>
      <c r="G43" s="24">
        <v>0.05</v>
      </c>
      <c r="H43" s="24">
        <v>0.05</v>
      </c>
      <c r="I43" s="24">
        <v>0.1</v>
      </c>
    </row>
    <row r="44" spans="1:9" ht="12.75" customHeight="1" x14ac:dyDescent="0.3">
      <c r="A44" s="23" t="s">
        <v>83</v>
      </c>
      <c r="B44" s="24" t="s">
        <v>23</v>
      </c>
      <c r="C44" s="23"/>
      <c r="D44" s="24" t="s">
        <v>24</v>
      </c>
      <c r="E44" s="24" t="s">
        <v>17</v>
      </c>
      <c r="F44" s="24" t="s">
        <v>81</v>
      </c>
      <c r="G44" s="24">
        <v>0.05</v>
      </c>
      <c r="H44" s="24">
        <v>0.05</v>
      </c>
      <c r="I44" s="24">
        <v>0</v>
      </c>
    </row>
    <row r="45" spans="1:9" ht="12.75" customHeight="1" x14ac:dyDescent="0.3">
      <c r="A45" s="25" t="s">
        <v>84</v>
      </c>
      <c r="B45" s="26" t="s">
        <v>26</v>
      </c>
      <c r="C45" s="25"/>
      <c r="D45" s="26" t="s">
        <v>27</v>
      </c>
      <c r="E45" s="26" t="s">
        <v>17</v>
      </c>
      <c r="F45" s="26" t="s">
        <v>81</v>
      </c>
      <c r="G45" s="26">
        <v>0.02</v>
      </c>
      <c r="H45" s="26">
        <v>0.02</v>
      </c>
      <c r="I45" s="26">
        <v>0.2</v>
      </c>
    </row>
    <row r="46" spans="1:9" ht="12.75" customHeight="1" x14ac:dyDescent="0.3">
      <c r="A46" s="23" t="s">
        <v>85</v>
      </c>
      <c r="B46" s="24" t="s">
        <v>29</v>
      </c>
      <c r="C46" s="23"/>
      <c r="D46" s="24" t="s">
        <v>30</v>
      </c>
      <c r="E46" s="24" t="s">
        <v>31</v>
      </c>
      <c r="F46" s="24" t="s">
        <v>81</v>
      </c>
      <c r="G46" s="24">
        <v>0.06</v>
      </c>
      <c r="H46" s="24">
        <v>0.06</v>
      </c>
      <c r="I46" s="24">
        <v>0.2</v>
      </c>
    </row>
    <row r="47" spans="1:9" ht="12.75" customHeight="1" x14ac:dyDescent="0.3">
      <c r="A47" s="23" t="s">
        <v>86</v>
      </c>
      <c r="B47" s="24" t="s">
        <v>33</v>
      </c>
      <c r="C47" s="23"/>
      <c r="D47" s="24" t="s">
        <v>34</v>
      </c>
      <c r="E47" s="24" t="s">
        <v>31</v>
      </c>
      <c r="F47" s="24" t="s">
        <v>81</v>
      </c>
      <c r="G47" s="24">
        <v>7.0000000000000007E-2</v>
      </c>
      <c r="H47" s="24">
        <v>7.0000000000000007E-2</v>
      </c>
      <c r="I47" s="24">
        <v>0</v>
      </c>
    </row>
    <row r="48" spans="1:9" ht="12.75" customHeight="1" x14ac:dyDescent="0.3">
      <c r="A48" s="23" t="s">
        <v>87</v>
      </c>
      <c r="B48" s="24" t="s">
        <v>36</v>
      </c>
      <c r="C48" s="23"/>
      <c r="D48" s="24" t="s">
        <v>37</v>
      </c>
      <c r="E48" s="24" t="s">
        <v>31</v>
      </c>
      <c r="F48" s="24" t="s">
        <v>81</v>
      </c>
      <c r="G48" s="24">
        <v>0.12</v>
      </c>
      <c r="H48" s="24">
        <v>0.12</v>
      </c>
      <c r="I48" s="24">
        <v>0</v>
      </c>
    </row>
    <row r="49" spans="1:9" ht="12.75" customHeight="1" x14ac:dyDescent="0.3">
      <c r="A49" s="25" t="s">
        <v>88</v>
      </c>
      <c r="B49" s="26" t="s">
        <v>39</v>
      </c>
      <c r="C49" s="25"/>
      <c r="D49" s="26" t="s">
        <v>40</v>
      </c>
      <c r="E49" s="26" t="s">
        <v>31</v>
      </c>
      <c r="F49" s="26" t="s">
        <v>81</v>
      </c>
      <c r="G49" s="26">
        <v>7.0000000000000007E-2</v>
      </c>
      <c r="H49" s="26">
        <v>7.0000000000000007E-2</v>
      </c>
      <c r="I49" s="26">
        <v>0</v>
      </c>
    </row>
    <row r="50" spans="1:9" ht="12.75" customHeight="1" x14ac:dyDescent="0.3">
      <c r="A50" s="23" t="s">
        <v>89</v>
      </c>
      <c r="B50" s="24" t="s">
        <v>42</v>
      </c>
      <c r="C50" s="23"/>
      <c r="D50" s="24" t="s">
        <v>43</v>
      </c>
      <c r="E50" s="24" t="s">
        <v>44</v>
      </c>
      <c r="F50" s="24" t="s">
        <v>81</v>
      </c>
      <c r="G50" s="24">
        <v>0.08</v>
      </c>
      <c r="H50" s="24">
        <v>0.08</v>
      </c>
      <c r="I50" s="24">
        <v>0.2</v>
      </c>
    </row>
    <row r="51" spans="1:9" ht="12.75" customHeight="1" x14ac:dyDescent="0.3">
      <c r="A51" s="23" t="s">
        <v>90</v>
      </c>
      <c r="B51" s="24" t="s">
        <v>46</v>
      </c>
      <c r="C51" s="23"/>
      <c r="D51" s="24" t="s">
        <v>47</v>
      </c>
      <c r="E51" s="24" t="s">
        <v>44</v>
      </c>
      <c r="F51" s="24" t="s">
        <v>81</v>
      </c>
      <c r="G51" s="24">
        <v>0.09</v>
      </c>
      <c r="H51" s="24">
        <v>0.09</v>
      </c>
      <c r="I51" s="24">
        <v>0.3</v>
      </c>
    </row>
    <row r="52" spans="1:9" ht="12.75" customHeight="1" x14ac:dyDescent="0.3">
      <c r="A52" s="23" t="s">
        <v>91</v>
      </c>
      <c r="B52" s="24" t="s">
        <v>49</v>
      </c>
      <c r="C52" s="23"/>
      <c r="D52" s="24" t="s">
        <v>50</v>
      </c>
      <c r="E52" s="24" t="s">
        <v>44</v>
      </c>
      <c r="F52" s="24" t="s">
        <v>81</v>
      </c>
      <c r="G52" s="24">
        <v>0.03</v>
      </c>
      <c r="H52" s="24">
        <v>0.03</v>
      </c>
      <c r="I52" s="24">
        <v>0.2</v>
      </c>
    </row>
    <row r="53" spans="1:9" ht="12.75" customHeight="1" x14ac:dyDescent="0.3">
      <c r="A53" s="25" t="s">
        <v>92</v>
      </c>
      <c r="B53" s="26" t="s">
        <v>52</v>
      </c>
      <c r="C53" s="25"/>
      <c r="D53" s="26" t="s">
        <v>53</v>
      </c>
      <c r="E53" s="26" t="s">
        <v>44</v>
      </c>
      <c r="F53" s="26" t="s">
        <v>81</v>
      </c>
      <c r="G53" s="26">
        <v>0.04</v>
      </c>
      <c r="H53" s="26">
        <v>0.04</v>
      </c>
      <c r="I53" s="26">
        <v>0</v>
      </c>
    </row>
    <row r="54" spans="1:9" ht="12.75" customHeight="1" x14ac:dyDescent="0.3">
      <c r="A54" s="27" t="s">
        <v>93</v>
      </c>
      <c r="B54" s="28" t="s">
        <v>15</v>
      </c>
      <c r="C54" s="27"/>
      <c r="D54" s="28" t="s">
        <v>16</v>
      </c>
      <c r="E54" s="28" t="s">
        <v>17</v>
      </c>
      <c r="F54" s="28" t="s">
        <v>94</v>
      </c>
      <c r="G54" s="28">
        <v>0.04</v>
      </c>
      <c r="H54" s="28">
        <v>0.04</v>
      </c>
      <c r="I54" s="28">
        <v>0.2</v>
      </c>
    </row>
    <row r="55" spans="1:9" ht="12.75" customHeight="1" x14ac:dyDescent="0.3">
      <c r="A55" s="27" t="s">
        <v>95</v>
      </c>
      <c r="B55" s="28" t="s">
        <v>20</v>
      </c>
      <c r="C55" s="27"/>
      <c r="D55" s="28" t="s">
        <v>21</v>
      </c>
      <c r="E55" s="28" t="s">
        <v>17</v>
      </c>
      <c r="F55" s="28" t="s">
        <v>94</v>
      </c>
      <c r="G55" s="28">
        <v>7.0000000000000007E-2</v>
      </c>
      <c r="H55" s="28">
        <v>7.0000000000000007E-2</v>
      </c>
      <c r="I55" s="28">
        <v>0.1</v>
      </c>
    </row>
    <row r="56" spans="1:9" ht="12.75" customHeight="1" x14ac:dyDescent="0.3">
      <c r="A56" s="27" t="s">
        <v>96</v>
      </c>
      <c r="B56" s="28" t="s">
        <v>23</v>
      </c>
      <c r="C56" s="27"/>
      <c r="D56" s="28" t="s">
        <v>24</v>
      </c>
      <c r="E56" s="28" t="s">
        <v>17</v>
      </c>
      <c r="F56" s="28" t="s">
        <v>94</v>
      </c>
      <c r="G56" s="28">
        <v>0.05</v>
      </c>
      <c r="H56" s="28">
        <v>0.05</v>
      </c>
      <c r="I56" s="28">
        <v>0.2</v>
      </c>
    </row>
    <row r="57" spans="1:9" ht="12.75" customHeight="1" x14ac:dyDescent="0.3">
      <c r="A57" s="29" t="s">
        <v>97</v>
      </c>
      <c r="B57" s="30" t="s">
        <v>26</v>
      </c>
      <c r="C57" s="29"/>
      <c r="D57" s="30" t="s">
        <v>27</v>
      </c>
      <c r="E57" s="30" t="s">
        <v>17</v>
      </c>
      <c r="F57" s="30" t="s">
        <v>94</v>
      </c>
      <c r="G57" s="30">
        <v>0.03</v>
      </c>
      <c r="H57" s="30">
        <v>0.03</v>
      </c>
      <c r="I57" s="30">
        <v>0.2</v>
      </c>
    </row>
    <row r="58" spans="1:9" ht="12.75" customHeight="1" x14ac:dyDescent="0.3">
      <c r="A58" s="27" t="s">
        <v>98</v>
      </c>
      <c r="B58" s="28" t="s">
        <v>29</v>
      </c>
      <c r="C58" s="27"/>
      <c r="D58" s="28" t="s">
        <v>30</v>
      </c>
      <c r="E58" s="28" t="s">
        <v>31</v>
      </c>
      <c r="F58" s="28" t="s">
        <v>94</v>
      </c>
      <c r="G58" s="28">
        <v>0.04</v>
      </c>
      <c r="H58" s="28">
        <v>0.04</v>
      </c>
      <c r="I58" s="28">
        <v>0.2</v>
      </c>
    </row>
    <row r="59" spans="1:9" ht="12.75" customHeight="1" x14ac:dyDescent="0.3">
      <c r="A59" s="27" t="s">
        <v>99</v>
      </c>
      <c r="B59" s="28" t="s">
        <v>33</v>
      </c>
      <c r="C59" s="27"/>
      <c r="D59" s="28" t="s">
        <v>34</v>
      </c>
      <c r="E59" s="28" t="s">
        <v>31</v>
      </c>
      <c r="F59" s="28" t="s">
        <v>94</v>
      </c>
      <c r="G59" s="28">
        <v>7.0000000000000007E-2</v>
      </c>
      <c r="H59" s="28">
        <v>7.0000000000000007E-2</v>
      </c>
      <c r="I59" s="28">
        <v>0.2</v>
      </c>
    </row>
    <row r="60" spans="1:9" ht="12.75" customHeight="1" x14ac:dyDescent="0.3">
      <c r="A60" s="27" t="s">
        <v>100</v>
      </c>
      <c r="B60" s="28" t="s">
        <v>36</v>
      </c>
      <c r="C60" s="27"/>
      <c r="D60" s="28" t="s">
        <v>37</v>
      </c>
      <c r="E60" s="28" t="s">
        <v>31</v>
      </c>
      <c r="F60" s="28" t="s">
        <v>94</v>
      </c>
      <c r="G60" s="28">
        <v>0.15</v>
      </c>
      <c r="H60" s="28">
        <v>0.15</v>
      </c>
      <c r="I60" s="28">
        <v>0.4</v>
      </c>
    </row>
    <row r="61" spans="1:9" ht="12.75" customHeight="1" x14ac:dyDescent="0.3">
      <c r="A61" s="29" t="s">
        <v>101</v>
      </c>
      <c r="B61" s="30" t="s">
        <v>39</v>
      </c>
      <c r="C61" s="29"/>
      <c r="D61" s="30" t="s">
        <v>40</v>
      </c>
      <c r="E61" s="30" t="s">
        <v>31</v>
      </c>
      <c r="F61" s="30" t="s">
        <v>94</v>
      </c>
      <c r="G61" s="30">
        <v>0.12</v>
      </c>
      <c r="H61" s="30">
        <v>0.12</v>
      </c>
      <c r="I61" s="30">
        <v>0.2</v>
      </c>
    </row>
    <row r="62" spans="1:9" ht="12.75" customHeight="1" x14ac:dyDescent="0.3">
      <c r="A62" s="27" t="s">
        <v>102</v>
      </c>
      <c r="B62" s="28" t="s">
        <v>42</v>
      </c>
      <c r="C62" s="27"/>
      <c r="D62" s="28" t="s">
        <v>43</v>
      </c>
      <c r="E62" s="28" t="s">
        <v>44</v>
      </c>
      <c r="F62" s="28" t="s">
        <v>94</v>
      </c>
      <c r="G62" s="28">
        <v>0.1</v>
      </c>
      <c r="H62" s="28">
        <v>0.1</v>
      </c>
      <c r="I62" s="28">
        <v>0.4</v>
      </c>
    </row>
    <row r="63" spans="1:9" ht="12.75" customHeight="1" x14ac:dyDescent="0.3">
      <c r="A63" s="27" t="s">
        <v>103</v>
      </c>
      <c r="B63" s="28" t="s">
        <v>46</v>
      </c>
      <c r="C63" s="27"/>
      <c r="D63" s="28" t="s">
        <v>47</v>
      </c>
      <c r="E63" s="28" t="s">
        <v>44</v>
      </c>
      <c r="F63" s="28" t="s">
        <v>94</v>
      </c>
      <c r="G63" s="28">
        <v>0.13</v>
      </c>
      <c r="H63" s="28">
        <v>0.13</v>
      </c>
      <c r="I63" s="28">
        <v>0.2</v>
      </c>
    </row>
    <row r="64" spans="1:9" ht="12.75" customHeight="1" x14ac:dyDescent="0.3">
      <c r="A64" s="27" t="s">
        <v>104</v>
      </c>
      <c r="B64" s="28" t="s">
        <v>49</v>
      </c>
      <c r="C64" s="27"/>
      <c r="D64" s="28" t="s">
        <v>50</v>
      </c>
      <c r="E64" s="28" t="s">
        <v>44</v>
      </c>
      <c r="F64" s="28" t="s">
        <v>94</v>
      </c>
      <c r="G64" s="28">
        <v>7.0000000000000007E-2</v>
      </c>
      <c r="H64" s="28">
        <v>7.0000000000000007E-2</v>
      </c>
      <c r="I64" s="28">
        <v>0</v>
      </c>
    </row>
    <row r="65" spans="1:9" ht="12.75" customHeight="1" x14ac:dyDescent="0.3">
      <c r="A65" s="29" t="s">
        <v>105</v>
      </c>
      <c r="B65" s="30" t="s">
        <v>52</v>
      </c>
      <c r="C65" s="29"/>
      <c r="D65" s="30" t="s">
        <v>53</v>
      </c>
      <c r="E65" s="30" t="s">
        <v>44</v>
      </c>
      <c r="F65" s="30" t="s">
        <v>94</v>
      </c>
      <c r="G65" s="30">
        <v>0.06</v>
      </c>
      <c r="H65" s="30">
        <v>0.06</v>
      </c>
      <c r="I65" s="30">
        <v>0.4</v>
      </c>
    </row>
  </sheetData>
  <mergeCells count="4">
    <mergeCell ref="B1:B3"/>
    <mergeCell ref="E1:I1"/>
    <mergeCell ref="E2:I2"/>
    <mergeCell ref="E3:I3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1169E7-9B45-4826-89BB-8B9883AEFFDF}">
  <dimension ref="A1:I50"/>
  <sheetViews>
    <sheetView workbookViewId="0">
      <pane ySplit="2" topLeftCell="A3" activePane="bottomLeft" state="frozen"/>
      <selection pane="bottomLeft" activeCell="N33" sqref="N33"/>
    </sheetView>
  </sheetViews>
  <sheetFormatPr defaultColWidth="8.88671875" defaultRowHeight="14.4" x14ac:dyDescent="0.3"/>
  <cols>
    <col min="1" max="1" width="14.44140625" style="31" customWidth="1"/>
    <col min="2" max="2" width="11.44140625" style="31" customWidth="1"/>
    <col min="3" max="3" width="8.88671875" style="31"/>
    <col min="4" max="4" width="11" style="31" bestFit="1" customWidth="1"/>
    <col min="5" max="5" width="10.6640625" style="31" bestFit="1" customWidth="1"/>
    <col min="6" max="6" width="11" style="31" bestFit="1" customWidth="1"/>
    <col min="7" max="7" width="16.88671875" style="31" customWidth="1"/>
    <col min="8" max="8" width="21.44140625" style="31" bestFit="1" customWidth="1"/>
    <col min="9" max="9" width="6.88671875" style="31" customWidth="1"/>
    <col min="10" max="16384" width="8.88671875" style="31"/>
  </cols>
  <sheetData>
    <row r="1" spans="1:9" ht="15.6" x14ac:dyDescent="0.3">
      <c r="A1" s="223" t="s">
        <v>106</v>
      </c>
      <c r="B1" s="223"/>
      <c r="C1" s="223"/>
      <c r="D1" s="223"/>
      <c r="E1" s="223"/>
      <c r="F1" s="223"/>
      <c r="G1" s="223"/>
      <c r="H1" s="223"/>
      <c r="I1" s="223"/>
    </row>
    <row r="2" spans="1:9" x14ac:dyDescent="0.3">
      <c r="A2" s="32" t="s">
        <v>107</v>
      </c>
      <c r="B2" s="32" t="s">
        <v>108</v>
      </c>
      <c r="C2" s="32" t="s">
        <v>109</v>
      </c>
      <c r="D2" s="32" t="s">
        <v>110</v>
      </c>
      <c r="E2" s="32" t="s">
        <v>111</v>
      </c>
      <c r="F2" s="32" t="s">
        <v>112</v>
      </c>
      <c r="G2" s="32" t="s">
        <v>113</v>
      </c>
      <c r="H2" s="32" t="s">
        <v>114</v>
      </c>
      <c r="I2" s="32" t="s">
        <v>115</v>
      </c>
    </row>
    <row r="3" spans="1:9" x14ac:dyDescent="0.3">
      <c r="A3" s="31" t="s">
        <v>116</v>
      </c>
      <c r="B3" s="31" t="s">
        <v>117</v>
      </c>
      <c r="C3" s="31">
        <v>1</v>
      </c>
      <c r="D3" s="31">
        <v>117.616342</v>
      </c>
      <c r="E3" s="31">
        <v>-32.481110000000001</v>
      </c>
      <c r="F3" s="31">
        <v>284.81002799999999</v>
      </c>
      <c r="G3" s="31">
        <v>284.81002799999999</v>
      </c>
      <c r="H3" s="31" t="s">
        <v>118</v>
      </c>
      <c r="I3" s="31">
        <v>76</v>
      </c>
    </row>
    <row r="4" spans="1:9" x14ac:dyDescent="0.3">
      <c r="A4" s="31" t="s">
        <v>116</v>
      </c>
      <c r="B4" s="31" t="s">
        <v>117</v>
      </c>
      <c r="C4" s="31">
        <v>1</v>
      </c>
      <c r="D4" s="31">
        <v>117.616348</v>
      </c>
      <c r="E4" s="31">
        <v>-32.481104000000002</v>
      </c>
      <c r="F4" s="31">
        <v>284.81002799999999</v>
      </c>
      <c r="G4" s="31">
        <v>284.81002799999999</v>
      </c>
      <c r="H4" s="31" t="s">
        <v>119</v>
      </c>
      <c r="I4" s="31">
        <v>77</v>
      </c>
    </row>
    <row r="5" spans="1:9" x14ac:dyDescent="0.3">
      <c r="A5" s="31" t="s">
        <v>116</v>
      </c>
      <c r="B5" s="31" t="s">
        <v>117</v>
      </c>
      <c r="C5" s="31">
        <v>1</v>
      </c>
      <c r="D5" s="31">
        <v>117.61634100000001</v>
      </c>
      <c r="E5" s="31">
        <v>-32.481028000000002</v>
      </c>
      <c r="F5" s="31">
        <v>286.15365600000001</v>
      </c>
      <c r="G5" s="31">
        <v>286.15365600000001</v>
      </c>
      <c r="H5" s="31" t="s">
        <v>120</v>
      </c>
      <c r="I5" s="31">
        <v>78</v>
      </c>
    </row>
    <row r="6" spans="1:9" x14ac:dyDescent="0.3">
      <c r="A6" s="31" t="s">
        <v>116</v>
      </c>
      <c r="B6" s="31" t="s">
        <v>117</v>
      </c>
      <c r="C6" s="31">
        <v>1</v>
      </c>
      <c r="D6" s="31">
        <v>117.616339</v>
      </c>
      <c r="E6" s="31">
        <v>-32.480935000000002</v>
      </c>
      <c r="F6" s="31">
        <v>286.61086999999998</v>
      </c>
      <c r="G6" s="31">
        <v>286.61086999999998</v>
      </c>
      <c r="H6" s="31" t="s">
        <v>121</v>
      </c>
      <c r="I6" s="31">
        <v>79</v>
      </c>
    </row>
    <row r="7" spans="1:9" x14ac:dyDescent="0.3">
      <c r="A7" s="31" t="s">
        <v>116</v>
      </c>
      <c r="B7" s="31" t="s">
        <v>122</v>
      </c>
      <c r="C7" s="31">
        <v>1</v>
      </c>
      <c r="D7" s="31">
        <v>117.616496</v>
      </c>
      <c r="E7" s="31">
        <v>-32.480924000000002</v>
      </c>
      <c r="F7" s="31">
        <v>286.62017800000001</v>
      </c>
      <c r="G7" s="31">
        <v>286.62017800000001</v>
      </c>
      <c r="H7" s="31" t="s">
        <v>123</v>
      </c>
      <c r="I7" s="31">
        <v>80</v>
      </c>
    </row>
    <row r="8" spans="1:9" x14ac:dyDescent="0.3">
      <c r="A8" s="31" t="s">
        <v>116</v>
      </c>
      <c r="B8" s="31" t="s">
        <v>122</v>
      </c>
      <c r="C8" s="31">
        <v>1</v>
      </c>
      <c r="D8" s="31">
        <v>117.61647600000001</v>
      </c>
      <c r="E8" s="31">
        <v>-32.480981999999997</v>
      </c>
      <c r="F8" s="31">
        <v>287.767853</v>
      </c>
      <c r="G8" s="31">
        <v>287.767853</v>
      </c>
      <c r="H8" s="31" t="s">
        <v>124</v>
      </c>
      <c r="I8" s="31">
        <v>81</v>
      </c>
    </row>
    <row r="9" spans="1:9" x14ac:dyDescent="0.3">
      <c r="A9" s="31" t="s">
        <v>116</v>
      </c>
      <c r="B9" s="31" t="s">
        <v>122</v>
      </c>
      <c r="C9" s="31">
        <v>1</v>
      </c>
      <c r="D9" s="31">
        <v>117.616471</v>
      </c>
      <c r="E9" s="31">
        <v>-32.481045000000002</v>
      </c>
      <c r="F9" s="31">
        <v>286.22830199999999</v>
      </c>
      <c r="G9" s="31">
        <v>286.22830199999999</v>
      </c>
      <c r="H9" s="31" t="s">
        <v>125</v>
      </c>
      <c r="I9" s="31">
        <v>82</v>
      </c>
    </row>
    <row r="10" spans="1:9" x14ac:dyDescent="0.3">
      <c r="A10" s="31" t="s">
        <v>116</v>
      </c>
      <c r="B10" s="31" t="s">
        <v>122</v>
      </c>
      <c r="C10" s="31">
        <v>1</v>
      </c>
      <c r="D10" s="31">
        <v>117.61646399999999</v>
      </c>
      <c r="E10" s="31">
        <v>-32.481104000000002</v>
      </c>
      <c r="F10" s="31">
        <v>288.46768200000002</v>
      </c>
      <c r="G10" s="31">
        <v>288.46768200000002</v>
      </c>
      <c r="H10" s="31" t="s">
        <v>126</v>
      </c>
      <c r="I10" s="31">
        <v>83</v>
      </c>
    </row>
    <row r="11" spans="1:9" x14ac:dyDescent="0.3">
      <c r="A11" s="31" t="s">
        <v>116</v>
      </c>
      <c r="B11" s="31" t="s">
        <v>127</v>
      </c>
      <c r="C11" s="31">
        <v>1</v>
      </c>
      <c r="D11" s="31">
        <v>117.616544</v>
      </c>
      <c r="E11" s="31">
        <v>-32.481121000000002</v>
      </c>
      <c r="F11" s="31">
        <v>286.582855</v>
      </c>
      <c r="G11" s="31">
        <v>286.582855</v>
      </c>
      <c r="H11" s="31" t="s">
        <v>128</v>
      </c>
      <c r="I11" s="31">
        <v>84</v>
      </c>
    </row>
    <row r="12" spans="1:9" x14ac:dyDescent="0.3">
      <c r="A12" s="31" t="s">
        <v>116</v>
      </c>
      <c r="B12" s="31" t="s">
        <v>127</v>
      </c>
      <c r="C12" s="31">
        <v>1</v>
      </c>
      <c r="D12" s="31">
        <v>117.616542</v>
      </c>
      <c r="E12" s="31">
        <v>-32.481054</v>
      </c>
      <c r="F12" s="31">
        <v>289.00885</v>
      </c>
      <c r="G12" s="31">
        <v>289.00885</v>
      </c>
      <c r="H12" s="31" t="s">
        <v>129</v>
      </c>
      <c r="I12" s="31">
        <v>85</v>
      </c>
    </row>
    <row r="13" spans="1:9" x14ac:dyDescent="0.3">
      <c r="A13" s="31" t="s">
        <v>116</v>
      </c>
      <c r="B13" s="31" t="s">
        <v>127</v>
      </c>
      <c r="C13" s="31">
        <v>1</v>
      </c>
      <c r="D13" s="31">
        <v>117.616556</v>
      </c>
      <c r="E13" s="31">
        <v>-32.480981999999997</v>
      </c>
      <c r="F13" s="31">
        <v>285.70578</v>
      </c>
      <c r="G13" s="31">
        <v>285.70578</v>
      </c>
      <c r="H13" s="31" t="s">
        <v>130</v>
      </c>
      <c r="I13" s="31">
        <v>86</v>
      </c>
    </row>
    <row r="14" spans="1:9" x14ac:dyDescent="0.3">
      <c r="A14" s="31" t="s">
        <v>116</v>
      </c>
      <c r="B14" s="31" t="s">
        <v>127</v>
      </c>
      <c r="C14" s="31">
        <v>1</v>
      </c>
      <c r="D14" s="31">
        <v>117.616553</v>
      </c>
      <c r="E14" s="31">
        <v>-32.480924999999999</v>
      </c>
      <c r="F14" s="31">
        <v>286.172302</v>
      </c>
      <c r="G14" s="31">
        <v>286.172302</v>
      </c>
      <c r="H14" s="31" t="s">
        <v>131</v>
      </c>
      <c r="I14" s="31">
        <v>87</v>
      </c>
    </row>
    <row r="15" spans="1:9" x14ac:dyDescent="0.3">
      <c r="A15" s="31" t="s">
        <v>116</v>
      </c>
      <c r="B15" s="31" t="s">
        <v>122</v>
      </c>
      <c r="C15" s="31">
        <v>2</v>
      </c>
      <c r="D15" s="31">
        <v>117.616958</v>
      </c>
      <c r="E15" s="31">
        <v>-32.480922999999997</v>
      </c>
      <c r="F15" s="31">
        <v>286.70416299999999</v>
      </c>
      <c r="G15" s="31">
        <v>286.70416299999999</v>
      </c>
      <c r="H15" s="31" t="s">
        <v>132</v>
      </c>
      <c r="I15" s="31">
        <v>88</v>
      </c>
    </row>
    <row r="16" spans="1:9" x14ac:dyDescent="0.3">
      <c r="A16" s="31" t="s">
        <v>116</v>
      </c>
      <c r="B16" s="31" t="s">
        <v>122</v>
      </c>
      <c r="C16" s="31">
        <v>2</v>
      </c>
      <c r="D16" s="31">
        <v>117.616961</v>
      </c>
      <c r="E16" s="31">
        <v>-32.480983000000002</v>
      </c>
      <c r="F16" s="31">
        <v>286.80679300000003</v>
      </c>
      <c r="G16" s="31">
        <v>286.80679300000003</v>
      </c>
      <c r="H16" s="31" t="s">
        <v>133</v>
      </c>
      <c r="I16" s="31">
        <v>89</v>
      </c>
    </row>
    <row r="17" spans="1:9" x14ac:dyDescent="0.3">
      <c r="A17" s="31" t="s">
        <v>116</v>
      </c>
      <c r="B17" s="31" t="s">
        <v>122</v>
      </c>
      <c r="C17" s="31">
        <v>2</v>
      </c>
      <c r="D17" s="31">
        <v>117.61697100000001</v>
      </c>
      <c r="E17" s="31">
        <v>-32.481026</v>
      </c>
      <c r="F17" s="31">
        <v>286.48022500000002</v>
      </c>
      <c r="G17" s="31">
        <v>286.48022500000002</v>
      </c>
      <c r="H17" s="31" t="s">
        <v>134</v>
      </c>
      <c r="I17" s="31">
        <v>90</v>
      </c>
    </row>
    <row r="18" spans="1:9" x14ac:dyDescent="0.3">
      <c r="A18" s="31" t="s">
        <v>116</v>
      </c>
      <c r="B18" s="31" t="s">
        <v>122</v>
      </c>
      <c r="C18" s="31">
        <v>2</v>
      </c>
      <c r="D18" s="31">
        <v>117.616973</v>
      </c>
      <c r="E18" s="31">
        <v>-32.481091999999997</v>
      </c>
      <c r="F18" s="31">
        <v>286.27496300000001</v>
      </c>
      <c r="G18" s="31">
        <v>286.27496300000001</v>
      </c>
      <c r="H18" s="31" t="s">
        <v>135</v>
      </c>
      <c r="I18" s="31">
        <v>91</v>
      </c>
    </row>
    <row r="19" spans="1:9" x14ac:dyDescent="0.3">
      <c r="A19" s="31" t="s">
        <v>116</v>
      </c>
      <c r="B19" s="31" t="s">
        <v>127</v>
      </c>
      <c r="C19" s="31">
        <v>2</v>
      </c>
      <c r="D19" s="31">
        <v>117.617018</v>
      </c>
      <c r="E19" s="31">
        <v>-32.481079999999999</v>
      </c>
      <c r="F19" s="31">
        <v>286.21896400000003</v>
      </c>
      <c r="G19" s="31">
        <v>286.21896400000003</v>
      </c>
      <c r="H19" s="31" t="s">
        <v>136</v>
      </c>
      <c r="I19" s="31">
        <v>92</v>
      </c>
    </row>
    <row r="20" spans="1:9" x14ac:dyDescent="0.3">
      <c r="A20" s="31" t="s">
        <v>116</v>
      </c>
      <c r="B20" s="31" t="s">
        <v>127</v>
      </c>
      <c r="C20" s="31">
        <v>2</v>
      </c>
      <c r="D20" s="31">
        <v>117.617012</v>
      </c>
      <c r="E20" s="31">
        <v>-32.480998999999997</v>
      </c>
      <c r="F20" s="31">
        <v>286.36825599999997</v>
      </c>
      <c r="G20" s="31">
        <v>286.36825599999997</v>
      </c>
      <c r="H20" s="31" t="s">
        <v>137</v>
      </c>
      <c r="I20" s="31">
        <v>93</v>
      </c>
    </row>
    <row r="21" spans="1:9" x14ac:dyDescent="0.3">
      <c r="A21" s="31" t="s">
        <v>116</v>
      </c>
      <c r="B21" s="31" t="s">
        <v>127</v>
      </c>
      <c r="C21" s="31">
        <v>2</v>
      </c>
      <c r="D21" s="31">
        <v>117.617018</v>
      </c>
      <c r="E21" s="31">
        <v>-32.480921000000002</v>
      </c>
      <c r="F21" s="31">
        <v>286.64819299999999</v>
      </c>
      <c r="G21" s="31">
        <v>286.64819299999999</v>
      </c>
      <c r="H21" s="31" t="s">
        <v>138</v>
      </c>
      <c r="I21" s="31">
        <v>94</v>
      </c>
    </row>
    <row r="22" spans="1:9" x14ac:dyDescent="0.3">
      <c r="A22" s="31" t="s">
        <v>116</v>
      </c>
      <c r="B22" s="31" t="s">
        <v>127</v>
      </c>
      <c r="C22" s="31">
        <v>2</v>
      </c>
      <c r="D22" s="31">
        <v>117.617029</v>
      </c>
      <c r="E22" s="31">
        <v>-32.480874999999997</v>
      </c>
      <c r="F22" s="31">
        <v>286.582855</v>
      </c>
      <c r="G22" s="31">
        <v>286.582855</v>
      </c>
      <c r="H22" s="31" t="s">
        <v>139</v>
      </c>
      <c r="I22" s="31">
        <v>95</v>
      </c>
    </row>
    <row r="23" spans="1:9" x14ac:dyDescent="0.3">
      <c r="A23" s="31" t="s">
        <v>116</v>
      </c>
      <c r="B23" s="31" t="s">
        <v>117</v>
      </c>
      <c r="C23" s="31">
        <v>2</v>
      </c>
      <c r="D23" s="31">
        <v>117.617239</v>
      </c>
      <c r="E23" s="31">
        <v>-32.480922999999997</v>
      </c>
      <c r="F23" s="31">
        <v>288.09445199999999</v>
      </c>
      <c r="G23" s="31">
        <v>288.09445199999999</v>
      </c>
      <c r="H23" s="31" t="s">
        <v>140</v>
      </c>
      <c r="I23" s="31">
        <v>96</v>
      </c>
    </row>
    <row r="24" spans="1:9" x14ac:dyDescent="0.3">
      <c r="A24" s="31" t="s">
        <v>116</v>
      </c>
      <c r="B24" s="31" t="s">
        <v>117</v>
      </c>
      <c r="C24" s="31">
        <v>2</v>
      </c>
      <c r="D24" s="31">
        <v>117.617215</v>
      </c>
      <c r="E24" s="31">
        <v>-32.480964</v>
      </c>
      <c r="F24" s="31">
        <v>285.73376500000001</v>
      </c>
      <c r="G24" s="31">
        <v>285.73376500000001</v>
      </c>
      <c r="H24" s="31" t="s">
        <v>141</v>
      </c>
      <c r="I24" s="31">
        <v>97</v>
      </c>
    </row>
    <row r="25" spans="1:9" x14ac:dyDescent="0.3">
      <c r="A25" s="31" t="s">
        <v>116</v>
      </c>
      <c r="B25" s="31" t="s">
        <v>117</v>
      </c>
      <c r="C25" s="31">
        <v>2</v>
      </c>
      <c r="D25" s="31">
        <v>117.617226</v>
      </c>
      <c r="E25" s="31">
        <v>-32.481025000000002</v>
      </c>
      <c r="F25" s="31">
        <v>285.77108800000002</v>
      </c>
      <c r="G25" s="31">
        <v>285.77108800000002</v>
      </c>
      <c r="H25" s="31" t="s">
        <v>142</v>
      </c>
      <c r="I25" s="31">
        <v>98</v>
      </c>
    </row>
    <row r="26" spans="1:9" x14ac:dyDescent="0.3">
      <c r="A26" s="31" t="s">
        <v>116</v>
      </c>
      <c r="B26" s="31" t="s">
        <v>117</v>
      </c>
      <c r="C26" s="31">
        <v>2</v>
      </c>
      <c r="D26" s="31">
        <v>117.617244</v>
      </c>
      <c r="E26" s="31">
        <v>-32.481088999999997</v>
      </c>
      <c r="F26" s="31">
        <v>284.43679800000001</v>
      </c>
      <c r="G26" s="31">
        <v>284.43679800000001</v>
      </c>
      <c r="H26" s="31" t="s">
        <v>143</v>
      </c>
      <c r="I26" s="31">
        <v>99</v>
      </c>
    </row>
    <row r="27" spans="1:9" x14ac:dyDescent="0.3">
      <c r="A27" s="31" t="s">
        <v>116</v>
      </c>
      <c r="B27" s="31" t="s">
        <v>122</v>
      </c>
      <c r="C27" s="31">
        <v>3</v>
      </c>
      <c r="D27" s="31">
        <v>117.61751700000001</v>
      </c>
      <c r="E27" s="31">
        <v>-32.481102999999997</v>
      </c>
      <c r="F27" s="31">
        <v>284.66073599999999</v>
      </c>
      <c r="G27" s="31">
        <v>284.66073599999999</v>
      </c>
      <c r="H27" s="31" t="s">
        <v>144</v>
      </c>
      <c r="I27" s="31">
        <v>100</v>
      </c>
    </row>
    <row r="28" spans="1:9" x14ac:dyDescent="0.3">
      <c r="A28" s="31" t="s">
        <v>116</v>
      </c>
      <c r="B28" s="31" t="s">
        <v>122</v>
      </c>
      <c r="C28" s="31">
        <v>3</v>
      </c>
      <c r="D28" s="31">
        <v>117.617513</v>
      </c>
      <c r="E28" s="31">
        <v>-32.481039000000003</v>
      </c>
      <c r="F28" s="31">
        <v>284.57678199999998</v>
      </c>
      <c r="G28" s="31">
        <v>284.57678199999998</v>
      </c>
      <c r="H28" s="31" t="s">
        <v>145</v>
      </c>
      <c r="I28" s="31">
        <v>101</v>
      </c>
    </row>
    <row r="29" spans="1:9" x14ac:dyDescent="0.3">
      <c r="A29" s="31" t="s">
        <v>116</v>
      </c>
      <c r="B29" s="31" t="s">
        <v>122</v>
      </c>
      <c r="C29" s="31">
        <v>3</v>
      </c>
      <c r="D29" s="31">
        <v>117.61751099999999</v>
      </c>
      <c r="E29" s="31">
        <v>-32.480992999999998</v>
      </c>
      <c r="F29" s="31">
        <v>284.95931999999999</v>
      </c>
      <c r="G29" s="31">
        <v>284.95931999999999</v>
      </c>
      <c r="H29" s="31" t="s">
        <v>146</v>
      </c>
      <c r="I29" s="31">
        <v>102</v>
      </c>
    </row>
    <row r="30" spans="1:9" x14ac:dyDescent="0.3">
      <c r="A30" s="31" t="s">
        <v>116</v>
      </c>
      <c r="B30" s="31" t="s">
        <v>122</v>
      </c>
      <c r="C30" s="31">
        <v>3</v>
      </c>
      <c r="D30" s="31">
        <v>117.617513</v>
      </c>
      <c r="E30" s="31">
        <v>-32.480930000000001</v>
      </c>
      <c r="F30" s="31">
        <v>284.82870500000001</v>
      </c>
      <c r="G30" s="31">
        <v>284.82870500000001</v>
      </c>
      <c r="H30" s="31" t="s">
        <v>147</v>
      </c>
      <c r="I30" s="31">
        <v>103</v>
      </c>
    </row>
    <row r="31" spans="1:9" x14ac:dyDescent="0.3">
      <c r="A31" s="31" t="s">
        <v>116</v>
      </c>
      <c r="B31" s="31" t="s">
        <v>117</v>
      </c>
      <c r="C31" s="31">
        <v>3</v>
      </c>
      <c r="D31" s="31">
        <v>117.617586</v>
      </c>
      <c r="E31" s="31">
        <v>-32.480913999999999</v>
      </c>
      <c r="F31" s="31">
        <v>284.38082900000001</v>
      </c>
      <c r="G31" s="31">
        <v>284.38082900000001</v>
      </c>
      <c r="H31" s="31" t="s">
        <v>148</v>
      </c>
      <c r="I31" s="31">
        <v>104</v>
      </c>
    </row>
    <row r="32" spans="1:9" x14ac:dyDescent="0.3">
      <c r="A32" s="31" t="s">
        <v>116</v>
      </c>
      <c r="B32" s="31" t="s">
        <v>117</v>
      </c>
      <c r="C32" s="31">
        <v>3</v>
      </c>
      <c r="D32" s="31">
        <v>117.61758</v>
      </c>
      <c r="E32" s="31">
        <v>-32.480963000000003</v>
      </c>
      <c r="F32" s="31">
        <v>283.59704599999998</v>
      </c>
      <c r="G32" s="31">
        <v>283.59704599999998</v>
      </c>
      <c r="H32" s="31" t="s">
        <v>149</v>
      </c>
      <c r="I32" s="31">
        <v>105</v>
      </c>
    </row>
    <row r="33" spans="1:9" x14ac:dyDescent="0.3">
      <c r="A33" s="31" t="s">
        <v>116</v>
      </c>
      <c r="B33" s="31" t="s">
        <v>117</v>
      </c>
      <c r="C33" s="31">
        <v>3</v>
      </c>
      <c r="D33" s="31">
        <v>117.617582</v>
      </c>
      <c r="E33" s="31">
        <v>-32.481020000000001</v>
      </c>
      <c r="F33" s="31">
        <v>283.67169200000001</v>
      </c>
      <c r="G33" s="31">
        <v>283.67169200000001</v>
      </c>
      <c r="H33" s="31" t="s">
        <v>150</v>
      </c>
      <c r="I33" s="31">
        <v>106</v>
      </c>
    </row>
    <row r="34" spans="1:9" x14ac:dyDescent="0.3">
      <c r="A34" s="31" t="s">
        <v>116</v>
      </c>
      <c r="B34" s="31" t="s">
        <v>117</v>
      </c>
      <c r="C34" s="31">
        <v>3</v>
      </c>
      <c r="D34" s="31">
        <v>117.61758500000001</v>
      </c>
      <c r="E34" s="31">
        <v>-32.481095000000003</v>
      </c>
      <c r="F34" s="31">
        <v>283.074524</v>
      </c>
      <c r="G34" s="31">
        <v>283.074524</v>
      </c>
      <c r="H34" s="31" t="s">
        <v>151</v>
      </c>
      <c r="I34" s="31">
        <v>107</v>
      </c>
    </row>
    <row r="35" spans="1:9" x14ac:dyDescent="0.3">
      <c r="A35" s="31" t="s">
        <v>116</v>
      </c>
      <c r="B35" s="31" t="s">
        <v>127</v>
      </c>
      <c r="C35" s="31">
        <v>3</v>
      </c>
      <c r="D35" s="31">
        <v>117.617653</v>
      </c>
      <c r="E35" s="31">
        <v>-32.481076000000002</v>
      </c>
      <c r="F35" s="31">
        <v>282.57998700000002</v>
      </c>
      <c r="G35" s="31">
        <v>282.57998700000002</v>
      </c>
      <c r="H35" s="31" t="s">
        <v>152</v>
      </c>
      <c r="I35" s="31">
        <v>108</v>
      </c>
    </row>
    <row r="36" spans="1:9" x14ac:dyDescent="0.3">
      <c r="A36" s="31" t="s">
        <v>116</v>
      </c>
      <c r="B36" s="31" t="s">
        <v>127</v>
      </c>
      <c r="C36" s="31">
        <v>3</v>
      </c>
      <c r="D36" s="31">
        <v>117.617651</v>
      </c>
      <c r="E36" s="31">
        <v>-32.481028000000002</v>
      </c>
      <c r="F36" s="31">
        <v>282.91589399999998</v>
      </c>
      <c r="G36" s="31">
        <v>282.91589399999998</v>
      </c>
      <c r="H36" s="31" t="s">
        <v>153</v>
      </c>
      <c r="I36" s="31">
        <v>109</v>
      </c>
    </row>
    <row r="37" spans="1:9" x14ac:dyDescent="0.3">
      <c r="A37" s="31" t="s">
        <v>116</v>
      </c>
      <c r="B37" s="31" t="s">
        <v>127</v>
      </c>
      <c r="C37" s="31">
        <v>3</v>
      </c>
      <c r="D37" s="31">
        <v>117.61765800000001</v>
      </c>
      <c r="E37" s="31">
        <v>-32.480947999999998</v>
      </c>
      <c r="F37" s="31">
        <v>282.22543300000001</v>
      </c>
      <c r="G37" s="31">
        <v>282.22543300000001</v>
      </c>
      <c r="H37" s="31" t="s">
        <v>154</v>
      </c>
      <c r="I37" s="31">
        <v>110</v>
      </c>
    </row>
    <row r="38" spans="1:9" x14ac:dyDescent="0.3">
      <c r="A38" s="31" t="s">
        <v>116</v>
      </c>
      <c r="B38" s="31" t="s">
        <v>127</v>
      </c>
      <c r="C38" s="31">
        <v>3</v>
      </c>
      <c r="D38" s="31">
        <v>117.617661</v>
      </c>
      <c r="E38" s="31">
        <v>-32.480885000000001</v>
      </c>
      <c r="F38" s="31">
        <v>283.08386200000001</v>
      </c>
      <c r="G38" s="31">
        <v>283.08386200000001</v>
      </c>
      <c r="H38" s="31" t="s">
        <v>155</v>
      </c>
      <c r="I38" s="31">
        <v>111</v>
      </c>
    </row>
    <row r="39" spans="1:9" x14ac:dyDescent="0.3">
      <c r="A39" s="31" t="s">
        <v>116</v>
      </c>
      <c r="B39" s="31" t="s">
        <v>122</v>
      </c>
      <c r="C39" s="31">
        <v>4</v>
      </c>
      <c r="D39" s="31">
        <v>117.61785999999999</v>
      </c>
      <c r="E39" s="31">
        <v>-32.481082999999998</v>
      </c>
      <c r="F39" s="31">
        <v>283.41043100000002</v>
      </c>
      <c r="G39" s="31">
        <v>283.41043100000002</v>
      </c>
      <c r="H39" s="31" t="s">
        <v>156</v>
      </c>
      <c r="I39" s="31">
        <v>112</v>
      </c>
    </row>
    <row r="40" spans="1:9" x14ac:dyDescent="0.3">
      <c r="A40" s="31" t="s">
        <v>116</v>
      </c>
      <c r="B40" s="31" t="s">
        <v>122</v>
      </c>
      <c r="C40" s="31">
        <v>4</v>
      </c>
      <c r="D40" s="31">
        <v>117.617874</v>
      </c>
      <c r="E40" s="31">
        <v>-32.481034000000001</v>
      </c>
      <c r="F40" s="31">
        <v>285.54714999999999</v>
      </c>
      <c r="G40" s="31">
        <v>285.54714999999999</v>
      </c>
      <c r="H40" s="31" t="s">
        <v>157</v>
      </c>
      <c r="I40" s="31">
        <v>113</v>
      </c>
    </row>
    <row r="41" spans="1:9" x14ac:dyDescent="0.3">
      <c r="A41" s="31" t="s">
        <v>116</v>
      </c>
      <c r="B41" s="31" t="s">
        <v>122</v>
      </c>
      <c r="C41" s="31">
        <v>4</v>
      </c>
      <c r="D41" s="31">
        <v>117.61787099999999</v>
      </c>
      <c r="E41" s="31">
        <v>-32.480981</v>
      </c>
      <c r="F41" s="31">
        <v>286.05102499999998</v>
      </c>
      <c r="G41" s="31">
        <v>286.05102499999998</v>
      </c>
      <c r="H41" s="31" t="s">
        <v>158</v>
      </c>
      <c r="I41" s="31">
        <v>114</v>
      </c>
    </row>
    <row r="42" spans="1:9" x14ac:dyDescent="0.3">
      <c r="A42" s="31" t="s">
        <v>116</v>
      </c>
      <c r="B42" s="31" t="s">
        <v>122</v>
      </c>
      <c r="C42" s="31">
        <v>4</v>
      </c>
      <c r="D42" s="31">
        <v>117.61787</v>
      </c>
      <c r="E42" s="31">
        <v>-32.480919</v>
      </c>
      <c r="F42" s="31">
        <v>286.088348</v>
      </c>
      <c r="G42" s="31">
        <v>286.088348</v>
      </c>
      <c r="H42" s="31" t="s">
        <v>159</v>
      </c>
      <c r="I42" s="31">
        <v>115</v>
      </c>
    </row>
    <row r="43" spans="1:9" x14ac:dyDescent="0.3">
      <c r="A43" s="31" t="s">
        <v>116</v>
      </c>
      <c r="B43" s="31" t="s">
        <v>122</v>
      </c>
      <c r="C43" s="31">
        <v>4</v>
      </c>
      <c r="D43" s="31">
        <v>117.617874</v>
      </c>
      <c r="E43" s="31">
        <v>-32.480924000000002</v>
      </c>
      <c r="F43" s="31">
        <v>286.088348</v>
      </c>
      <c r="G43" s="31">
        <v>286.088348</v>
      </c>
      <c r="H43" s="31" t="s">
        <v>160</v>
      </c>
      <c r="I43" s="31">
        <v>116</v>
      </c>
    </row>
    <row r="44" spans="1:9" x14ac:dyDescent="0.3">
      <c r="A44" s="31" t="s">
        <v>116</v>
      </c>
      <c r="B44" s="31" t="s">
        <v>127</v>
      </c>
      <c r="C44" s="31">
        <v>4</v>
      </c>
      <c r="D44" s="31">
        <v>117.61800700000001</v>
      </c>
      <c r="E44" s="31">
        <v>-32.480933999999998</v>
      </c>
      <c r="F44" s="31">
        <v>283.68103000000002</v>
      </c>
      <c r="G44" s="31">
        <v>283.68103000000002</v>
      </c>
      <c r="H44" s="31" t="s">
        <v>161</v>
      </c>
      <c r="I44" s="31">
        <v>117</v>
      </c>
    </row>
    <row r="45" spans="1:9" x14ac:dyDescent="0.3">
      <c r="A45" s="31" t="s">
        <v>116</v>
      </c>
      <c r="B45" s="31" t="s">
        <v>127</v>
      </c>
      <c r="C45" s="31">
        <v>4</v>
      </c>
      <c r="D45" s="31">
        <v>117.61800700000001</v>
      </c>
      <c r="E45" s="31">
        <v>-32.480988000000004</v>
      </c>
      <c r="F45" s="31">
        <v>285.41653400000001</v>
      </c>
      <c r="G45" s="31">
        <v>285.41653400000001</v>
      </c>
      <c r="H45" s="31" t="s">
        <v>162</v>
      </c>
      <c r="I45" s="31">
        <v>118</v>
      </c>
    </row>
    <row r="46" spans="1:9" x14ac:dyDescent="0.3">
      <c r="A46" s="31" t="s">
        <v>116</v>
      </c>
      <c r="B46" s="31" t="s">
        <v>127</v>
      </c>
      <c r="C46" s="31">
        <v>4</v>
      </c>
      <c r="D46" s="31">
        <v>117.61800599999999</v>
      </c>
      <c r="E46" s="31">
        <v>-32.481057999999997</v>
      </c>
      <c r="F46" s="31">
        <v>285.26724200000001</v>
      </c>
      <c r="G46" s="31">
        <v>285.26724200000001</v>
      </c>
      <c r="H46" s="31" t="s">
        <v>163</v>
      </c>
      <c r="I46" s="31">
        <v>119</v>
      </c>
    </row>
    <row r="47" spans="1:9" x14ac:dyDescent="0.3">
      <c r="A47" s="31" t="s">
        <v>116</v>
      </c>
      <c r="B47" s="31" t="s">
        <v>127</v>
      </c>
      <c r="C47" s="31">
        <v>4</v>
      </c>
      <c r="D47" s="31">
        <v>117.618002</v>
      </c>
      <c r="E47" s="31">
        <v>-32.481119999999997</v>
      </c>
      <c r="F47" s="31">
        <v>284.98730499999999</v>
      </c>
      <c r="G47" s="31">
        <v>284.98730499999999</v>
      </c>
      <c r="H47" s="31" t="s">
        <v>164</v>
      </c>
      <c r="I47" s="31">
        <v>120</v>
      </c>
    </row>
    <row r="48" spans="1:9" x14ac:dyDescent="0.3">
      <c r="A48" s="31" t="s">
        <v>116</v>
      </c>
      <c r="B48" s="31" t="s">
        <v>117</v>
      </c>
      <c r="C48" s="31">
        <v>4</v>
      </c>
      <c r="D48" s="31">
        <v>117.61814699999999</v>
      </c>
      <c r="E48" s="31">
        <v>-32.481107000000002</v>
      </c>
      <c r="F48" s="31">
        <v>286.84411599999999</v>
      </c>
      <c r="G48" s="31">
        <v>286.84411599999999</v>
      </c>
      <c r="H48" s="31" t="s">
        <v>165</v>
      </c>
      <c r="I48" s="31">
        <v>121</v>
      </c>
    </row>
    <row r="49" spans="1:9" x14ac:dyDescent="0.3">
      <c r="A49" s="31" t="s">
        <v>116</v>
      </c>
      <c r="B49" s="31" t="s">
        <v>117</v>
      </c>
      <c r="C49" s="31">
        <v>4</v>
      </c>
      <c r="D49" s="31">
        <v>117.618143</v>
      </c>
      <c r="E49" s="31">
        <v>-32.481054999999998</v>
      </c>
      <c r="F49" s="31">
        <v>287.04007000000001</v>
      </c>
      <c r="G49" s="31">
        <v>287.04007000000001</v>
      </c>
      <c r="H49" s="31" t="s">
        <v>166</v>
      </c>
      <c r="I49" s="31">
        <v>122</v>
      </c>
    </row>
    <row r="50" spans="1:9" x14ac:dyDescent="0.3">
      <c r="A50" s="31" t="s">
        <v>116</v>
      </c>
      <c r="B50" s="31" t="s">
        <v>117</v>
      </c>
      <c r="C50" s="31">
        <v>4</v>
      </c>
      <c r="D50" s="31">
        <v>117.61814</v>
      </c>
      <c r="E50" s="31">
        <v>-32.480947999999998</v>
      </c>
      <c r="F50" s="31">
        <v>287.23602299999999</v>
      </c>
      <c r="G50" s="31">
        <v>287.23602299999999</v>
      </c>
      <c r="H50" s="31" t="s">
        <v>167</v>
      </c>
      <c r="I50" s="31">
        <v>123</v>
      </c>
    </row>
  </sheetData>
  <mergeCells count="1">
    <mergeCell ref="A1:I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CB8BE9-4518-48B3-BBB4-390635AA4FD0}">
  <dimension ref="A1:F25"/>
  <sheetViews>
    <sheetView workbookViewId="0">
      <selection activeCell="K30" sqref="K30"/>
    </sheetView>
  </sheetViews>
  <sheetFormatPr defaultRowHeight="14.4" x14ac:dyDescent="0.3"/>
  <cols>
    <col min="1" max="1" width="9.6640625" customWidth="1"/>
    <col min="2" max="2" width="29.88671875" bestFit="1" customWidth="1"/>
    <col min="3" max="3" width="9" customWidth="1"/>
    <col min="5" max="5" width="16.6640625" customWidth="1"/>
    <col min="6" max="6" width="10.109375" customWidth="1"/>
  </cols>
  <sheetData>
    <row r="1" spans="1:6" ht="28.8" x14ac:dyDescent="0.3">
      <c r="A1" s="33" t="s">
        <v>168</v>
      </c>
      <c r="B1" s="33" t="s">
        <v>108</v>
      </c>
      <c r="C1" s="33" t="s">
        <v>169</v>
      </c>
      <c r="D1" s="33" t="s">
        <v>170</v>
      </c>
      <c r="E1" s="34" t="s">
        <v>171</v>
      </c>
      <c r="F1" s="34" t="s">
        <v>172</v>
      </c>
    </row>
    <row r="2" spans="1:6" x14ac:dyDescent="0.3">
      <c r="A2" s="37">
        <v>3</v>
      </c>
      <c r="B2" s="38" t="s">
        <v>173</v>
      </c>
      <c r="C2" s="37">
        <v>1</v>
      </c>
      <c r="D2" s="39">
        <v>0.17</v>
      </c>
      <c r="E2" s="39">
        <v>0.5753280839895013</v>
      </c>
      <c r="F2" s="40">
        <v>0.16580314189387535</v>
      </c>
    </row>
    <row r="3" spans="1:6" x14ac:dyDescent="0.3">
      <c r="A3" s="38">
        <v>10</v>
      </c>
      <c r="B3" s="38" t="s">
        <v>173</v>
      </c>
      <c r="C3" s="38">
        <v>2</v>
      </c>
      <c r="D3" s="39">
        <v>0.17666666666666667</v>
      </c>
      <c r="E3" s="39">
        <v>4.2939632545931756</v>
      </c>
      <c r="F3" s="39">
        <v>0.29861917533941967</v>
      </c>
    </row>
    <row r="4" spans="1:6" x14ac:dyDescent="0.3">
      <c r="A4" s="38">
        <v>18</v>
      </c>
      <c r="B4" s="38" t="s">
        <v>173</v>
      </c>
      <c r="C4" s="38">
        <v>3</v>
      </c>
      <c r="D4" s="39">
        <v>0.14000000000000001</v>
      </c>
      <c r="E4" s="39">
        <v>2.3524934383202099</v>
      </c>
      <c r="F4" s="39">
        <v>0.15661543488400745</v>
      </c>
    </row>
    <row r="5" spans="1:6" x14ac:dyDescent="0.3">
      <c r="A5" s="43">
        <v>23</v>
      </c>
      <c r="B5" s="43" t="s">
        <v>173</v>
      </c>
      <c r="C5" s="43">
        <v>4</v>
      </c>
      <c r="D5" s="44">
        <v>0.12333333333333334</v>
      </c>
      <c r="E5" s="44">
        <v>2.7244094488188977</v>
      </c>
      <c r="F5" s="44">
        <v>0.11918154146293043</v>
      </c>
    </row>
    <row r="6" spans="1:6" x14ac:dyDescent="0.3">
      <c r="A6" s="37">
        <v>1</v>
      </c>
      <c r="B6" s="38" t="s">
        <v>174</v>
      </c>
      <c r="C6" s="37">
        <v>1</v>
      </c>
      <c r="D6" s="39">
        <v>0.15333333333333335</v>
      </c>
      <c r="E6" s="39">
        <v>5.0026246719160108</v>
      </c>
      <c r="F6" s="39">
        <v>0.39490724230517893</v>
      </c>
    </row>
    <row r="7" spans="1:6" x14ac:dyDescent="0.3">
      <c r="A7" s="38">
        <v>14</v>
      </c>
      <c r="B7" s="38" t="s">
        <v>174</v>
      </c>
      <c r="C7" s="38">
        <v>2</v>
      </c>
      <c r="D7" s="39">
        <v>0.12</v>
      </c>
      <c r="E7" s="39">
        <v>3.5921259842519686</v>
      </c>
      <c r="F7" s="39">
        <v>0.27915280007340876</v>
      </c>
    </row>
    <row r="8" spans="1:6" x14ac:dyDescent="0.3">
      <c r="A8" s="38">
        <v>19</v>
      </c>
      <c r="B8" s="38" t="s">
        <v>174</v>
      </c>
      <c r="C8" s="38">
        <v>3</v>
      </c>
      <c r="D8" s="39">
        <v>0.14333333333333334</v>
      </c>
      <c r="E8" s="39">
        <v>4.9469816272965872</v>
      </c>
      <c r="F8" s="39">
        <v>0.33814959082498208</v>
      </c>
    </row>
    <row r="9" spans="1:6" x14ac:dyDescent="0.3">
      <c r="A9" s="43">
        <v>27</v>
      </c>
      <c r="B9" s="43" t="s">
        <v>174</v>
      </c>
      <c r="C9" s="43">
        <v>4</v>
      </c>
      <c r="D9" s="44">
        <v>0.16666666666666666</v>
      </c>
      <c r="E9" s="44">
        <v>6.8286089238845138</v>
      </c>
      <c r="F9" s="44">
        <v>0.4585133956640684</v>
      </c>
    </row>
    <row r="10" spans="1:6" x14ac:dyDescent="0.3">
      <c r="A10" s="37">
        <v>4</v>
      </c>
      <c r="B10" s="37" t="s">
        <v>176</v>
      </c>
      <c r="C10" s="37">
        <v>1</v>
      </c>
      <c r="D10" s="40">
        <v>0.14000000000000001</v>
      </c>
      <c r="E10" s="40">
        <v>3.1656167979002623</v>
      </c>
      <c r="F10" s="39">
        <v>0.70841374639720611</v>
      </c>
    </row>
    <row r="11" spans="1:6" x14ac:dyDescent="0.3">
      <c r="A11" s="38">
        <v>11</v>
      </c>
      <c r="B11" s="38" t="s">
        <v>176</v>
      </c>
      <c r="C11" s="38">
        <v>2</v>
      </c>
      <c r="D11" s="39">
        <v>0.14333333333333334</v>
      </c>
      <c r="E11" s="39">
        <v>6.8057742782152229</v>
      </c>
      <c r="F11" s="39">
        <v>0.77271558271036456</v>
      </c>
    </row>
    <row r="12" spans="1:6" x14ac:dyDescent="0.3">
      <c r="A12" s="38">
        <v>20</v>
      </c>
      <c r="B12" s="38" t="s">
        <v>176</v>
      </c>
      <c r="C12" s="38">
        <v>3</v>
      </c>
      <c r="D12" s="39">
        <v>0.11</v>
      </c>
      <c r="E12" s="39">
        <v>3.8727034120734918</v>
      </c>
      <c r="F12" s="39">
        <v>0.52310975692663741</v>
      </c>
    </row>
    <row r="13" spans="1:6" x14ac:dyDescent="0.3">
      <c r="A13" s="43">
        <v>25</v>
      </c>
      <c r="B13" s="43" t="s">
        <v>176</v>
      </c>
      <c r="C13" s="43">
        <v>4</v>
      </c>
      <c r="D13" s="44">
        <v>0.12</v>
      </c>
      <c r="E13" s="44">
        <v>7.8643044619422575</v>
      </c>
      <c r="F13" s="39">
        <v>0.5966090629827332</v>
      </c>
    </row>
    <row r="14" spans="1:6" x14ac:dyDescent="0.3">
      <c r="A14" s="37">
        <v>2</v>
      </c>
      <c r="B14" s="37" t="s">
        <v>177</v>
      </c>
      <c r="C14" s="37">
        <v>1</v>
      </c>
      <c r="D14" s="40">
        <v>0.23</v>
      </c>
      <c r="E14" s="40">
        <v>5.3711286089238843</v>
      </c>
      <c r="F14" s="40" t="s">
        <v>175</v>
      </c>
    </row>
    <row r="15" spans="1:6" x14ac:dyDescent="0.3">
      <c r="A15" s="38">
        <v>9</v>
      </c>
      <c r="B15" s="38" t="s">
        <v>177</v>
      </c>
      <c r="C15" s="38">
        <v>2</v>
      </c>
      <c r="D15" s="39">
        <v>0.21</v>
      </c>
      <c r="E15" s="39">
        <v>4.5643044619422568</v>
      </c>
      <c r="F15" s="39" t="s">
        <v>175</v>
      </c>
    </row>
    <row r="16" spans="1:6" x14ac:dyDescent="0.3">
      <c r="A16" s="38">
        <v>15</v>
      </c>
      <c r="B16" s="38" t="s">
        <v>177</v>
      </c>
      <c r="C16" s="38">
        <v>3</v>
      </c>
      <c r="D16" s="39">
        <v>0.18333333333333335</v>
      </c>
      <c r="E16" s="39">
        <v>3.5152230971128611</v>
      </c>
      <c r="F16" s="39" t="s">
        <v>175</v>
      </c>
    </row>
    <row r="17" spans="1:6" x14ac:dyDescent="0.3">
      <c r="A17" s="43">
        <v>28</v>
      </c>
      <c r="B17" s="43" t="s">
        <v>177</v>
      </c>
      <c r="C17" s="43">
        <v>4</v>
      </c>
      <c r="D17" s="44">
        <v>0.18000000000000002</v>
      </c>
      <c r="E17" s="44">
        <v>4.6467191601049871</v>
      </c>
      <c r="F17" s="44" t="s">
        <v>175</v>
      </c>
    </row>
    <row r="18" spans="1:6" x14ac:dyDescent="0.3">
      <c r="A18" s="37">
        <v>5</v>
      </c>
      <c r="B18" s="37" t="s">
        <v>178</v>
      </c>
      <c r="C18" s="37">
        <v>1</v>
      </c>
      <c r="D18" s="40">
        <v>0.19999999999999998</v>
      </c>
      <c r="E18" s="40">
        <v>1.5301837270341208</v>
      </c>
      <c r="F18" s="40" t="s">
        <v>175</v>
      </c>
    </row>
    <row r="19" spans="1:6" x14ac:dyDescent="0.3">
      <c r="A19" s="38">
        <v>12</v>
      </c>
      <c r="B19" s="38" t="s">
        <v>178</v>
      </c>
      <c r="C19" s="38">
        <v>2</v>
      </c>
      <c r="D19" s="39">
        <v>0.21999999999999997</v>
      </c>
      <c r="E19" s="39">
        <v>0.93543307086614169</v>
      </c>
      <c r="F19" s="39" t="s">
        <v>175</v>
      </c>
    </row>
    <row r="20" spans="1:6" x14ac:dyDescent="0.3">
      <c r="A20" s="38">
        <v>16</v>
      </c>
      <c r="B20" s="38" t="s">
        <v>178</v>
      </c>
      <c r="C20" s="38">
        <v>3</v>
      </c>
      <c r="D20" s="39">
        <v>0.15333333333333332</v>
      </c>
      <c r="E20" s="39">
        <v>0.4246719160104987</v>
      </c>
      <c r="F20" s="39" t="s">
        <v>175</v>
      </c>
    </row>
    <row r="21" spans="1:6" x14ac:dyDescent="0.3">
      <c r="A21" s="43">
        <v>26</v>
      </c>
      <c r="B21" s="43" t="s">
        <v>178</v>
      </c>
      <c r="C21" s="43">
        <v>4</v>
      </c>
      <c r="D21" s="44">
        <v>0.18333333333333335</v>
      </c>
      <c r="E21" s="44">
        <v>0.31312335958005244</v>
      </c>
      <c r="F21" s="44" t="s">
        <v>175</v>
      </c>
    </row>
    <row r="22" spans="1:6" x14ac:dyDescent="0.3">
      <c r="A22" s="37">
        <v>6</v>
      </c>
      <c r="B22" s="37" t="s">
        <v>179</v>
      </c>
      <c r="C22" s="37">
        <v>1</v>
      </c>
      <c r="D22" s="40">
        <v>0.17333333333333334</v>
      </c>
      <c r="E22" s="40">
        <v>2.6110236220472438</v>
      </c>
      <c r="F22" s="40" t="s">
        <v>175</v>
      </c>
    </row>
    <row r="23" spans="1:6" x14ac:dyDescent="0.3">
      <c r="A23" s="38">
        <v>13</v>
      </c>
      <c r="B23" s="38" t="s">
        <v>179</v>
      </c>
      <c r="C23" s="38">
        <v>2</v>
      </c>
      <c r="D23" s="39">
        <v>0.17</v>
      </c>
      <c r="E23" s="39">
        <v>1.9548556430446191</v>
      </c>
      <c r="F23" s="39" t="s">
        <v>175</v>
      </c>
    </row>
    <row r="24" spans="1:6" x14ac:dyDescent="0.3">
      <c r="A24" s="38">
        <v>17</v>
      </c>
      <c r="B24" s="38" t="s">
        <v>179</v>
      </c>
      <c r="C24" s="38">
        <v>3</v>
      </c>
      <c r="D24" s="39">
        <v>0.17</v>
      </c>
      <c r="E24" s="39">
        <v>2.2498687664041994</v>
      </c>
      <c r="F24" s="39" t="s">
        <v>175</v>
      </c>
    </row>
    <row r="25" spans="1:6" x14ac:dyDescent="0.3">
      <c r="A25" s="43">
        <v>24</v>
      </c>
      <c r="B25" s="43" t="s">
        <v>179</v>
      </c>
      <c r="C25" s="43">
        <v>4</v>
      </c>
      <c r="D25" s="44">
        <v>0.15333333333333335</v>
      </c>
      <c r="E25" s="44">
        <v>1.9834645669291335</v>
      </c>
      <c r="F25" s="44" t="s">
        <v>175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D4B9F6-4534-484D-8841-A0D08F1F5EBC}">
  <dimension ref="A1:AM104"/>
  <sheetViews>
    <sheetView showGridLines="0" workbookViewId="0">
      <pane ySplit="5" topLeftCell="A6" activePane="bottomLeft" state="frozen"/>
      <selection pane="bottomLeft" activeCell="L27" sqref="L27"/>
    </sheetView>
  </sheetViews>
  <sheetFormatPr defaultRowHeight="13.2" x14ac:dyDescent="0.25"/>
  <cols>
    <col min="1" max="1" width="7" style="47" customWidth="1"/>
    <col min="2" max="2" width="6.33203125" style="47" customWidth="1"/>
    <col min="3" max="3" width="13.44140625" style="47" customWidth="1"/>
    <col min="4" max="4" width="0" style="47" hidden="1" customWidth="1"/>
    <col min="5" max="5" width="9.109375" style="47"/>
    <col min="6" max="9" width="13.44140625" style="47" customWidth="1"/>
    <col min="10" max="10" width="0" style="47" hidden="1" customWidth="1"/>
    <col min="11" max="37" width="13.44140625" style="47" customWidth="1"/>
    <col min="38" max="38" width="0" style="47" hidden="1" customWidth="1"/>
    <col min="39" max="256" width="9.109375" style="47"/>
    <col min="257" max="257" width="7" style="47" customWidth="1"/>
    <col min="258" max="258" width="6.33203125" style="47" customWidth="1"/>
    <col min="259" max="259" width="13.44140625" style="47" customWidth="1"/>
    <col min="260" max="260" width="0" style="47" hidden="1" customWidth="1"/>
    <col min="261" max="261" width="9.109375" style="47"/>
    <col min="262" max="265" width="13.44140625" style="47" customWidth="1"/>
    <col min="266" max="266" width="0" style="47" hidden="1" customWidth="1"/>
    <col min="267" max="293" width="13.44140625" style="47" customWidth="1"/>
    <col min="294" max="294" width="0" style="47" hidden="1" customWidth="1"/>
    <col min="295" max="512" width="9.109375" style="47"/>
    <col min="513" max="513" width="7" style="47" customWidth="1"/>
    <col min="514" max="514" width="6.33203125" style="47" customWidth="1"/>
    <col min="515" max="515" width="13.44140625" style="47" customWidth="1"/>
    <col min="516" max="516" width="0" style="47" hidden="1" customWidth="1"/>
    <col min="517" max="517" width="9.109375" style="47"/>
    <col min="518" max="521" width="13.44140625" style="47" customWidth="1"/>
    <col min="522" max="522" width="0" style="47" hidden="1" customWidth="1"/>
    <col min="523" max="549" width="13.44140625" style="47" customWidth="1"/>
    <col min="550" max="550" width="0" style="47" hidden="1" customWidth="1"/>
    <col min="551" max="768" width="9.109375" style="47"/>
    <col min="769" max="769" width="7" style="47" customWidth="1"/>
    <col min="770" max="770" width="6.33203125" style="47" customWidth="1"/>
    <col min="771" max="771" width="13.44140625" style="47" customWidth="1"/>
    <col min="772" max="772" width="0" style="47" hidden="1" customWidth="1"/>
    <col min="773" max="773" width="9.109375" style="47"/>
    <col min="774" max="777" width="13.44140625" style="47" customWidth="1"/>
    <col min="778" max="778" width="0" style="47" hidden="1" customWidth="1"/>
    <col min="779" max="805" width="13.44140625" style="47" customWidth="1"/>
    <col min="806" max="806" width="0" style="47" hidden="1" customWidth="1"/>
    <col min="807" max="1024" width="9.109375" style="47"/>
    <col min="1025" max="1025" width="7" style="47" customWidth="1"/>
    <col min="1026" max="1026" width="6.33203125" style="47" customWidth="1"/>
    <col min="1027" max="1027" width="13.44140625" style="47" customWidth="1"/>
    <col min="1028" max="1028" width="0" style="47" hidden="1" customWidth="1"/>
    <col min="1029" max="1029" width="9.109375" style="47"/>
    <col min="1030" max="1033" width="13.44140625" style="47" customWidth="1"/>
    <col min="1034" max="1034" width="0" style="47" hidden="1" customWidth="1"/>
    <col min="1035" max="1061" width="13.44140625" style="47" customWidth="1"/>
    <col min="1062" max="1062" width="0" style="47" hidden="1" customWidth="1"/>
    <col min="1063" max="1280" width="9.109375" style="47"/>
    <col min="1281" max="1281" width="7" style="47" customWidth="1"/>
    <col min="1282" max="1282" width="6.33203125" style="47" customWidth="1"/>
    <col min="1283" max="1283" width="13.44140625" style="47" customWidth="1"/>
    <col min="1284" max="1284" width="0" style="47" hidden="1" customWidth="1"/>
    <col min="1285" max="1285" width="9.109375" style="47"/>
    <col min="1286" max="1289" width="13.44140625" style="47" customWidth="1"/>
    <col min="1290" max="1290" width="0" style="47" hidden="1" customWidth="1"/>
    <col min="1291" max="1317" width="13.44140625" style="47" customWidth="1"/>
    <col min="1318" max="1318" width="0" style="47" hidden="1" customWidth="1"/>
    <col min="1319" max="1536" width="9.109375" style="47"/>
    <col min="1537" max="1537" width="7" style="47" customWidth="1"/>
    <col min="1538" max="1538" width="6.33203125" style="47" customWidth="1"/>
    <col min="1539" max="1539" width="13.44140625" style="47" customWidth="1"/>
    <col min="1540" max="1540" width="0" style="47" hidden="1" customWidth="1"/>
    <col min="1541" max="1541" width="9.109375" style="47"/>
    <col min="1542" max="1545" width="13.44140625" style="47" customWidth="1"/>
    <col min="1546" max="1546" width="0" style="47" hidden="1" customWidth="1"/>
    <col min="1547" max="1573" width="13.44140625" style="47" customWidth="1"/>
    <col min="1574" max="1574" width="0" style="47" hidden="1" customWidth="1"/>
    <col min="1575" max="1792" width="9.109375" style="47"/>
    <col min="1793" max="1793" width="7" style="47" customWidth="1"/>
    <col min="1794" max="1794" width="6.33203125" style="47" customWidth="1"/>
    <col min="1795" max="1795" width="13.44140625" style="47" customWidth="1"/>
    <col min="1796" max="1796" width="0" style="47" hidden="1" customWidth="1"/>
    <col min="1797" max="1797" width="9.109375" style="47"/>
    <col min="1798" max="1801" width="13.44140625" style="47" customWidth="1"/>
    <col min="1802" max="1802" width="0" style="47" hidden="1" customWidth="1"/>
    <col min="1803" max="1829" width="13.44140625" style="47" customWidth="1"/>
    <col min="1830" max="1830" width="0" style="47" hidden="1" customWidth="1"/>
    <col min="1831" max="2048" width="9.109375" style="47"/>
    <col min="2049" max="2049" width="7" style="47" customWidth="1"/>
    <col min="2050" max="2050" width="6.33203125" style="47" customWidth="1"/>
    <col min="2051" max="2051" width="13.44140625" style="47" customWidth="1"/>
    <col min="2052" max="2052" width="0" style="47" hidden="1" customWidth="1"/>
    <col min="2053" max="2053" width="9.109375" style="47"/>
    <col min="2054" max="2057" width="13.44140625" style="47" customWidth="1"/>
    <col min="2058" max="2058" width="0" style="47" hidden="1" customWidth="1"/>
    <col min="2059" max="2085" width="13.44140625" style="47" customWidth="1"/>
    <col min="2086" max="2086" width="0" style="47" hidden="1" customWidth="1"/>
    <col min="2087" max="2304" width="9.109375" style="47"/>
    <col min="2305" max="2305" width="7" style="47" customWidth="1"/>
    <col min="2306" max="2306" width="6.33203125" style="47" customWidth="1"/>
    <col min="2307" max="2307" width="13.44140625" style="47" customWidth="1"/>
    <col min="2308" max="2308" width="0" style="47" hidden="1" customWidth="1"/>
    <col min="2309" max="2309" width="9.109375" style="47"/>
    <col min="2310" max="2313" width="13.44140625" style="47" customWidth="1"/>
    <col min="2314" max="2314" width="0" style="47" hidden="1" customWidth="1"/>
    <col min="2315" max="2341" width="13.44140625" style="47" customWidth="1"/>
    <col min="2342" max="2342" width="0" style="47" hidden="1" customWidth="1"/>
    <col min="2343" max="2560" width="9.109375" style="47"/>
    <col min="2561" max="2561" width="7" style="47" customWidth="1"/>
    <col min="2562" max="2562" width="6.33203125" style="47" customWidth="1"/>
    <col min="2563" max="2563" width="13.44140625" style="47" customWidth="1"/>
    <col min="2564" max="2564" width="0" style="47" hidden="1" customWidth="1"/>
    <col min="2565" max="2565" width="9.109375" style="47"/>
    <col min="2566" max="2569" width="13.44140625" style="47" customWidth="1"/>
    <col min="2570" max="2570" width="0" style="47" hidden="1" customWidth="1"/>
    <col min="2571" max="2597" width="13.44140625" style="47" customWidth="1"/>
    <col min="2598" max="2598" width="0" style="47" hidden="1" customWidth="1"/>
    <col min="2599" max="2816" width="9.109375" style="47"/>
    <col min="2817" max="2817" width="7" style="47" customWidth="1"/>
    <col min="2818" max="2818" width="6.33203125" style="47" customWidth="1"/>
    <col min="2819" max="2819" width="13.44140625" style="47" customWidth="1"/>
    <col min="2820" max="2820" width="0" style="47" hidden="1" customWidth="1"/>
    <col min="2821" max="2821" width="9.109375" style="47"/>
    <col min="2822" max="2825" width="13.44140625" style="47" customWidth="1"/>
    <col min="2826" max="2826" width="0" style="47" hidden="1" customWidth="1"/>
    <col min="2827" max="2853" width="13.44140625" style="47" customWidth="1"/>
    <col min="2854" max="2854" width="0" style="47" hidden="1" customWidth="1"/>
    <col min="2855" max="3072" width="9.109375" style="47"/>
    <col min="3073" max="3073" width="7" style="47" customWidth="1"/>
    <col min="3074" max="3074" width="6.33203125" style="47" customWidth="1"/>
    <col min="3075" max="3075" width="13.44140625" style="47" customWidth="1"/>
    <col min="3076" max="3076" width="0" style="47" hidden="1" customWidth="1"/>
    <col min="3077" max="3077" width="9.109375" style="47"/>
    <col min="3078" max="3081" width="13.44140625" style="47" customWidth="1"/>
    <col min="3082" max="3082" width="0" style="47" hidden="1" customWidth="1"/>
    <col min="3083" max="3109" width="13.44140625" style="47" customWidth="1"/>
    <col min="3110" max="3110" width="0" style="47" hidden="1" customWidth="1"/>
    <col min="3111" max="3328" width="9.109375" style="47"/>
    <col min="3329" max="3329" width="7" style="47" customWidth="1"/>
    <col min="3330" max="3330" width="6.33203125" style="47" customWidth="1"/>
    <col min="3331" max="3331" width="13.44140625" style="47" customWidth="1"/>
    <col min="3332" max="3332" width="0" style="47" hidden="1" customWidth="1"/>
    <col min="3333" max="3333" width="9.109375" style="47"/>
    <col min="3334" max="3337" width="13.44140625" style="47" customWidth="1"/>
    <col min="3338" max="3338" width="0" style="47" hidden="1" customWidth="1"/>
    <col min="3339" max="3365" width="13.44140625" style="47" customWidth="1"/>
    <col min="3366" max="3366" width="0" style="47" hidden="1" customWidth="1"/>
    <col min="3367" max="3584" width="9.109375" style="47"/>
    <col min="3585" max="3585" width="7" style="47" customWidth="1"/>
    <col min="3586" max="3586" width="6.33203125" style="47" customWidth="1"/>
    <col min="3587" max="3587" width="13.44140625" style="47" customWidth="1"/>
    <col min="3588" max="3588" width="0" style="47" hidden="1" customWidth="1"/>
    <col min="3589" max="3589" width="9.109375" style="47"/>
    <col min="3590" max="3593" width="13.44140625" style="47" customWidth="1"/>
    <col min="3594" max="3594" width="0" style="47" hidden="1" customWidth="1"/>
    <col min="3595" max="3621" width="13.44140625" style="47" customWidth="1"/>
    <col min="3622" max="3622" width="0" style="47" hidden="1" customWidth="1"/>
    <col min="3623" max="3840" width="9.109375" style="47"/>
    <col min="3841" max="3841" width="7" style="47" customWidth="1"/>
    <col min="3842" max="3842" width="6.33203125" style="47" customWidth="1"/>
    <col min="3843" max="3843" width="13.44140625" style="47" customWidth="1"/>
    <col min="3844" max="3844" width="0" style="47" hidden="1" customWidth="1"/>
    <col min="3845" max="3845" width="9.109375" style="47"/>
    <col min="3846" max="3849" width="13.44140625" style="47" customWidth="1"/>
    <col min="3850" max="3850" width="0" style="47" hidden="1" customWidth="1"/>
    <col min="3851" max="3877" width="13.44140625" style="47" customWidth="1"/>
    <col min="3878" max="3878" width="0" style="47" hidden="1" customWidth="1"/>
    <col min="3879" max="4096" width="9.109375" style="47"/>
    <col min="4097" max="4097" width="7" style="47" customWidth="1"/>
    <col min="4098" max="4098" width="6.33203125" style="47" customWidth="1"/>
    <col min="4099" max="4099" width="13.44140625" style="47" customWidth="1"/>
    <col min="4100" max="4100" width="0" style="47" hidden="1" customWidth="1"/>
    <col min="4101" max="4101" width="9.109375" style="47"/>
    <col min="4102" max="4105" width="13.44140625" style="47" customWidth="1"/>
    <col min="4106" max="4106" width="0" style="47" hidden="1" customWidth="1"/>
    <col min="4107" max="4133" width="13.44140625" style="47" customWidth="1"/>
    <col min="4134" max="4134" width="0" style="47" hidden="1" customWidth="1"/>
    <col min="4135" max="4352" width="9.109375" style="47"/>
    <col min="4353" max="4353" width="7" style="47" customWidth="1"/>
    <col min="4354" max="4354" width="6.33203125" style="47" customWidth="1"/>
    <col min="4355" max="4355" width="13.44140625" style="47" customWidth="1"/>
    <col min="4356" max="4356" width="0" style="47" hidden="1" customWidth="1"/>
    <col min="4357" max="4357" width="9.109375" style="47"/>
    <col min="4358" max="4361" width="13.44140625" style="47" customWidth="1"/>
    <col min="4362" max="4362" width="0" style="47" hidden="1" customWidth="1"/>
    <col min="4363" max="4389" width="13.44140625" style="47" customWidth="1"/>
    <col min="4390" max="4390" width="0" style="47" hidden="1" customWidth="1"/>
    <col min="4391" max="4608" width="9.109375" style="47"/>
    <col min="4609" max="4609" width="7" style="47" customWidth="1"/>
    <col min="4610" max="4610" width="6.33203125" style="47" customWidth="1"/>
    <col min="4611" max="4611" width="13.44140625" style="47" customWidth="1"/>
    <col min="4612" max="4612" width="0" style="47" hidden="1" customWidth="1"/>
    <col min="4613" max="4613" width="9.109375" style="47"/>
    <col min="4614" max="4617" width="13.44140625" style="47" customWidth="1"/>
    <col min="4618" max="4618" width="0" style="47" hidden="1" customWidth="1"/>
    <col min="4619" max="4645" width="13.44140625" style="47" customWidth="1"/>
    <col min="4646" max="4646" width="0" style="47" hidden="1" customWidth="1"/>
    <col min="4647" max="4864" width="9.109375" style="47"/>
    <col min="4865" max="4865" width="7" style="47" customWidth="1"/>
    <col min="4866" max="4866" width="6.33203125" style="47" customWidth="1"/>
    <col min="4867" max="4867" width="13.44140625" style="47" customWidth="1"/>
    <col min="4868" max="4868" width="0" style="47" hidden="1" customWidth="1"/>
    <col min="4869" max="4869" width="9.109375" style="47"/>
    <col min="4870" max="4873" width="13.44140625" style="47" customWidth="1"/>
    <col min="4874" max="4874" width="0" style="47" hidden="1" customWidth="1"/>
    <col min="4875" max="4901" width="13.44140625" style="47" customWidth="1"/>
    <col min="4902" max="4902" width="0" style="47" hidden="1" customWidth="1"/>
    <col min="4903" max="5120" width="9.109375" style="47"/>
    <col min="5121" max="5121" width="7" style="47" customWidth="1"/>
    <col min="5122" max="5122" width="6.33203125" style="47" customWidth="1"/>
    <col min="5123" max="5123" width="13.44140625" style="47" customWidth="1"/>
    <col min="5124" max="5124" width="0" style="47" hidden="1" customWidth="1"/>
    <col min="5125" max="5125" width="9.109375" style="47"/>
    <col min="5126" max="5129" width="13.44140625" style="47" customWidth="1"/>
    <col min="5130" max="5130" width="0" style="47" hidden="1" customWidth="1"/>
    <col min="5131" max="5157" width="13.44140625" style="47" customWidth="1"/>
    <col min="5158" max="5158" width="0" style="47" hidden="1" customWidth="1"/>
    <col min="5159" max="5376" width="9.109375" style="47"/>
    <col min="5377" max="5377" width="7" style="47" customWidth="1"/>
    <col min="5378" max="5378" width="6.33203125" style="47" customWidth="1"/>
    <col min="5379" max="5379" width="13.44140625" style="47" customWidth="1"/>
    <col min="5380" max="5380" width="0" style="47" hidden="1" customWidth="1"/>
    <col min="5381" max="5381" width="9.109375" style="47"/>
    <col min="5382" max="5385" width="13.44140625" style="47" customWidth="1"/>
    <col min="5386" max="5386" width="0" style="47" hidden="1" customWidth="1"/>
    <col min="5387" max="5413" width="13.44140625" style="47" customWidth="1"/>
    <col min="5414" max="5414" width="0" style="47" hidden="1" customWidth="1"/>
    <col min="5415" max="5632" width="9.109375" style="47"/>
    <col min="5633" max="5633" width="7" style="47" customWidth="1"/>
    <col min="5634" max="5634" width="6.33203125" style="47" customWidth="1"/>
    <col min="5635" max="5635" width="13.44140625" style="47" customWidth="1"/>
    <col min="5636" max="5636" width="0" style="47" hidden="1" customWidth="1"/>
    <col min="5637" max="5637" width="9.109375" style="47"/>
    <col min="5638" max="5641" width="13.44140625" style="47" customWidth="1"/>
    <col min="5642" max="5642" width="0" style="47" hidden="1" customWidth="1"/>
    <col min="5643" max="5669" width="13.44140625" style="47" customWidth="1"/>
    <col min="5670" max="5670" width="0" style="47" hidden="1" customWidth="1"/>
    <col min="5671" max="5888" width="9.109375" style="47"/>
    <col min="5889" max="5889" width="7" style="47" customWidth="1"/>
    <col min="5890" max="5890" width="6.33203125" style="47" customWidth="1"/>
    <col min="5891" max="5891" width="13.44140625" style="47" customWidth="1"/>
    <col min="5892" max="5892" width="0" style="47" hidden="1" customWidth="1"/>
    <col min="5893" max="5893" width="9.109375" style="47"/>
    <col min="5894" max="5897" width="13.44140625" style="47" customWidth="1"/>
    <col min="5898" max="5898" width="0" style="47" hidden="1" customWidth="1"/>
    <col min="5899" max="5925" width="13.44140625" style="47" customWidth="1"/>
    <col min="5926" max="5926" width="0" style="47" hidden="1" customWidth="1"/>
    <col min="5927" max="6144" width="9.109375" style="47"/>
    <col min="6145" max="6145" width="7" style="47" customWidth="1"/>
    <col min="6146" max="6146" width="6.33203125" style="47" customWidth="1"/>
    <col min="6147" max="6147" width="13.44140625" style="47" customWidth="1"/>
    <col min="6148" max="6148" width="0" style="47" hidden="1" customWidth="1"/>
    <col min="6149" max="6149" width="9.109375" style="47"/>
    <col min="6150" max="6153" width="13.44140625" style="47" customWidth="1"/>
    <col min="6154" max="6154" width="0" style="47" hidden="1" customWidth="1"/>
    <col min="6155" max="6181" width="13.44140625" style="47" customWidth="1"/>
    <col min="6182" max="6182" width="0" style="47" hidden="1" customWidth="1"/>
    <col min="6183" max="6400" width="9.109375" style="47"/>
    <col min="6401" max="6401" width="7" style="47" customWidth="1"/>
    <col min="6402" max="6402" width="6.33203125" style="47" customWidth="1"/>
    <col min="6403" max="6403" width="13.44140625" style="47" customWidth="1"/>
    <col min="6404" max="6404" width="0" style="47" hidden="1" customWidth="1"/>
    <col min="6405" max="6405" width="9.109375" style="47"/>
    <col min="6406" max="6409" width="13.44140625" style="47" customWidth="1"/>
    <col min="6410" max="6410" width="0" style="47" hidden="1" customWidth="1"/>
    <col min="6411" max="6437" width="13.44140625" style="47" customWidth="1"/>
    <col min="6438" max="6438" width="0" style="47" hidden="1" customWidth="1"/>
    <col min="6439" max="6656" width="9.109375" style="47"/>
    <col min="6657" max="6657" width="7" style="47" customWidth="1"/>
    <col min="6658" max="6658" width="6.33203125" style="47" customWidth="1"/>
    <col min="6659" max="6659" width="13.44140625" style="47" customWidth="1"/>
    <col min="6660" max="6660" width="0" style="47" hidden="1" customWidth="1"/>
    <col min="6661" max="6661" width="9.109375" style="47"/>
    <col min="6662" max="6665" width="13.44140625" style="47" customWidth="1"/>
    <col min="6666" max="6666" width="0" style="47" hidden="1" customWidth="1"/>
    <col min="6667" max="6693" width="13.44140625" style="47" customWidth="1"/>
    <col min="6694" max="6694" width="0" style="47" hidden="1" customWidth="1"/>
    <col min="6695" max="6912" width="9.109375" style="47"/>
    <col min="6913" max="6913" width="7" style="47" customWidth="1"/>
    <col min="6914" max="6914" width="6.33203125" style="47" customWidth="1"/>
    <col min="6915" max="6915" width="13.44140625" style="47" customWidth="1"/>
    <col min="6916" max="6916" width="0" style="47" hidden="1" customWidth="1"/>
    <col min="6917" max="6917" width="9.109375" style="47"/>
    <col min="6918" max="6921" width="13.44140625" style="47" customWidth="1"/>
    <col min="6922" max="6922" width="0" style="47" hidden="1" customWidth="1"/>
    <col min="6923" max="6949" width="13.44140625" style="47" customWidth="1"/>
    <col min="6950" max="6950" width="0" style="47" hidden="1" customWidth="1"/>
    <col min="6951" max="7168" width="9.109375" style="47"/>
    <col min="7169" max="7169" width="7" style="47" customWidth="1"/>
    <col min="7170" max="7170" width="6.33203125" style="47" customWidth="1"/>
    <col min="7171" max="7171" width="13.44140625" style="47" customWidth="1"/>
    <col min="7172" max="7172" width="0" style="47" hidden="1" customWidth="1"/>
    <col min="7173" max="7173" width="9.109375" style="47"/>
    <col min="7174" max="7177" width="13.44140625" style="47" customWidth="1"/>
    <col min="7178" max="7178" width="0" style="47" hidden="1" customWidth="1"/>
    <col min="7179" max="7205" width="13.44140625" style="47" customWidth="1"/>
    <col min="7206" max="7206" width="0" style="47" hidden="1" customWidth="1"/>
    <col min="7207" max="7424" width="9.109375" style="47"/>
    <col min="7425" max="7425" width="7" style="47" customWidth="1"/>
    <col min="7426" max="7426" width="6.33203125" style="47" customWidth="1"/>
    <col min="7427" max="7427" width="13.44140625" style="47" customWidth="1"/>
    <col min="7428" max="7428" width="0" style="47" hidden="1" customWidth="1"/>
    <col min="7429" max="7429" width="9.109375" style="47"/>
    <col min="7430" max="7433" width="13.44140625" style="47" customWidth="1"/>
    <col min="7434" max="7434" width="0" style="47" hidden="1" customWidth="1"/>
    <col min="7435" max="7461" width="13.44140625" style="47" customWidth="1"/>
    <col min="7462" max="7462" width="0" style="47" hidden="1" customWidth="1"/>
    <col min="7463" max="7680" width="9.109375" style="47"/>
    <col min="7681" max="7681" width="7" style="47" customWidth="1"/>
    <col min="7682" max="7682" width="6.33203125" style="47" customWidth="1"/>
    <col min="7683" max="7683" width="13.44140625" style="47" customWidth="1"/>
    <col min="7684" max="7684" width="0" style="47" hidden="1" customWidth="1"/>
    <col min="7685" max="7685" width="9.109375" style="47"/>
    <col min="7686" max="7689" width="13.44140625" style="47" customWidth="1"/>
    <col min="7690" max="7690" width="0" style="47" hidden="1" customWidth="1"/>
    <col min="7691" max="7717" width="13.44140625" style="47" customWidth="1"/>
    <col min="7718" max="7718" width="0" style="47" hidden="1" customWidth="1"/>
    <col min="7719" max="7936" width="9.109375" style="47"/>
    <col min="7937" max="7937" width="7" style="47" customWidth="1"/>
    <col min="7938" max="7938" width="6.33203125" style="47" customWidth="1"/>
    <col min="7939" max="7939" width="13.44140625" style="47" customWidth="1"/>
    <col min="7940" max="7940" width="0" style="47" hidden="1" customWidth="1"/>
    <col min="7941" max="7941" width="9.109375" style="47"/>
    <col min="7942" max="7945" width="13.44140625" style="47" customWidth="1"/>
    <col min="7946" max="7946" width="0" style="47" hidden="1" customWidth="1"/>
    <col min="7947" max="7973" width="13.44140625" style="47" customWidth="1"/>
    <col min="7974" max="7974" width="0" style="47" hidden="1" customWidth="1"/>
    <col min="7975" max="8192" width="9.109375" style="47"/>
    <col min="8193" max="8193" width="7" style="47" customWidth="1"/>
    <col min="8194" max="8194" width="6.33203125" style="47" customWidth="1"/>
    <col min="8195" max="8195" width="13.44140625" style="47" customWidth="1"/>
    <col min="8196" max="8196" width="0" style="47" hidden="1" customWidth="1"/>
    <col min="8197" max="8197" width="9.109375" style="47"/>
    <col min="8198" max="8201" width="13.44140625" style="47" customWidth="1"/>
    <col min="8202" max="8202" width="0" style="47" hidden="1" customWidth="1"/>
    <col min="8203" max="8229" width="13.44140625" style="47" customWidth="1"/>
    <col min="8230" max="8230" width="0" style="47" hidden="1" customWidth="1"/>
    <col min="8231" max="8448" width="9.109375" style="47"/>
    <col min="8449" max="8449" width="7" style="47" customWidth="1"/>
    <col min="8450" max="8450" width="6.33203125" style="47" customWidth="1"/>
    <col min="8451" max="8451" width="13.44140625" style="47" customWidth="1"/>
    <col min="8452" max="8452" width="0" style="47" hidden="1" customWidth="1"/>
    <col min="8453" max="8453" width="9.109375" style="47"/>
    <col min="8454" max="8457" width="13.44140625" style="47" customWidth="1"/>
    <col min="8458" max="8458" width="0" style="47" hidden="1" customWidth="1"/>
    <col min="8459" max="8485" width="13.44140625" style="47" customWidth="1"/>
    <col min="8486" max="8486" width="0" style="47" hidden="1" customWidth="1"/>
    <col min="8487" max="8704" width="9.109375" style="47"/>
    <col min="8705" max="8705" width="7" style="47" customWidth="1"/>
    <col min="8706" max="8706" width="6.33203125" style="47" customWidth="1"/>
    <col min="8707" max="8707" width="13.44140625" style="47" customWidth="1"/>
    <col min="8708" max="8708" width="0" style="47" hidden="1" customWidth="1"/>
    <col min="8709" max="8709" width="9.109375" style="47"/>
    <col min="8710" max="8713" width="13.44140625" style="47" customWidth="1"/>
    <col min="8714" max="8714" width="0" style="47" hidden="1" customWidth="1"/>
    <col min="8715" max="8741" width="13.44140625" style="47" customWidth="1"/>
    <col min="8742" max="8742" width="0" style="47" hidden="1" customWidth="1"/>
    <col min="8743" max="8960" width="9.109375" style="47"/>
    <col min="8961" max="8961" width="7" style="47" customWidth="1"/>
    <col min="8962" max="8962" width="6.33203125" style="47" customWidth="1"/>
    <col min="8963" max="8963" width="13.44140625" style="47" customWidth="1"/>
    <col min="8964" max="8964" width="0" style="47" hidden="1" customWidth="1"/>
    <col min="8965" max="8965" width="9.109375" style="47"/>
    <col min="8966" max="8969" width="13.44140625" style="47" customWidth="1"/>
    <col min="8970" max="8970" width="0" style="47" hidden="1" customWidth="1"/>
    <col min="8971" max="8997" width="13.44140625" style="47" customWidth="1"/>
    <col min="8998" max="8998" width="0" style="47" hidden="1" customWidth="1"/>
    <col min="8999" max="9216" width="9.109375" style="47"/>
    <col min="9217" max="9217" width="7" style="47" customWidth="1"/>
    <col min="9218" max="9218" width="6.33203125" style="47" customWidth="1"/>
    <col min="9219" max="9219" width="13.44140625" style="47" customWidth="1"/>
    <col min="9220" max="9220" width="0" style="47" hidden="1" customWidth="1"/>
    <col min="9221" max="9221" width="9.109375" style="47"/>
    <col min="9222" max="9225" width="13.44140625" style="47" customWidth="1"/>
    <col min="9226" max="9226" width="0" style="47" hidden="1" customWidth="1"/>
    <col min="9227" max="9253" width="13.44140625" style="47" customWidth="1"/>
    <col min="9254" max="9254" width="0" style="47" hidden="1" customWidth="1"/>
    <col min="9255" max="9472" width="9.109375" style="47"/>
    <col min="9473" max="9473" width="7" style="47" customWidth="1"/>
    <col min="9474" max="9474" width="6.33203125" style="47" customWidth="1"/>
    <col min="9475" max="9475" width="13.44140625" style="47" customWidth="1"/>
    <col min="9476" max="9476" width="0" style="47" hidden="1" customWidth="1"/>
    <col min="9477" max="9477" width="9.109375" style="47"/>
    <col min="9478" max="9481" width="13.44140625" style="47" customWidth="1"/>
    <col min="9482" max="9482" width="0" style="47" hidden="1" customWidth="1"/>
    <col min="9483" max="9509" width="13.44140625" style="47" customWidth="1"/>
    <col min="9510" max="9510" width="0" style="47" hidden="1" customWidth="1"/>
    <col min="9511" max="9728" width="9.109375" style="47"/>
    <col min="9729" max="9729" width="7" style="47" customWidth="1"/>
    <col min="9730" max="9730" width="6.33203125" style="47" customWidth="1"/>
    <col min="9731" max="9731" width="13.44140625" style="47" customWidth="1"/>
    <col min="9732" max="9732" width="0" style="47" hidden="1" customWidth="1"/>
    <col min="9733" max="9733" width="9.109375" style="47"/>
    <col min="9734" max="9737" width="13.44140625" style="47" customWidth="1"/>
    <col min="9738" max="9738" width="0" style="47" hidden="1" customWidth="1"/>
    <col min="9739" max="9765" width="13.44140625" style="47" customWidth="1"/>
    <col min="9766" max="9766" width="0" style="47" hidden="1" customWidth="1"/>
    <col min="9767" max="9984" width="9.109375" style="47"/>
    <col min="9985" max="9985" width="7" style="47" customWidth="1"/>
    <col min="9986" max="9986" width="6.33203125" style="47" customWidth="1"/>
    <col min="9987" max="9987" width="13.44140625" style="47" customWidth="1"/>
    <col min="9988" max="9988" width="0" style="47" hidden="1" customWidth="1"/>
    <col min="9989" max="9989" width="9.109375" style="47"/>
    <col min="9990" max="9993" width="13.44140625" style="47" customWidth="1"/>
    <col min="9994" max="9994" width="0" style="47" hidden="1" customWidth="1"/>
    <col min="9995" max="10021" width="13.44140625" style="47" customWidth="1"/>
    <col min="10022" max="10022" width="0" style="47" hidden="1" customWidth="1"/>
    <col min="10023" max="10240" width="9.109375" style="47"/>
    <col min="10241" max="10241" width="7" style="47" customWidth="1"/>
    <col min="10242" max="10242" width="6.33203125" style="47" customWidth="1"/>
    <col min="10243" max="10243" width="13.44140625" style="47" customWidth="1"/>
    <col min="10244" max="10244" width="0" style="47" hidden="1" customWidth="1"/>
    <col min="10245" max="10245" width="9.109375" style="47"/>
    <col min="10246" max="10249" width="13.44140625" style="47" customWidth="1"/>
    <col min="10250" max="10250" width="0" style="47" hidden="1" customWidth="1"/>
    <col min="10251" max="10277" width="13.44140625" style="47" customWidth="1"/>
    <col min="10278" max="10278" width="0" style="47" hidden="1" customWidth="1"/>
    <col min="10279" max="10496" width="9.109375" style="47"/>
    <col min="10497" max="10497" width="7" style="47" customWidth="1"/>
    <col min="10498" max="10498" width="6.33203125" style="47" customWidth="1"/>
    <col min="10499" max="10499" width="13.44140625" style="47" customWidth="1"/>
    <col min="10500" max="10500" width="0" style="47" hidden="1" customWidth="1"/>
    <col min="10501" max="10501" width="9.109375" style="47"/>
    <col min="10502" max="10505" width="13.44140625" style="47" customWidth="1"/>
    <col min="10506" max="10506" width="0" style="47" hidden="1" customWidth="1"/>
    <col min="10507" max="10533" width="13.44140625" style="47" customWidth="1"/>
    <col min="10534" max="10534" width="0" style="47" hidden="1" customWidth="1"/>
    <col min="10535" max="10752" width="9.109375" style="47"/>
    <col min="10753" max="10753" width="7" style="47" customWidth="1"/>
    <col min="10754" max="10754" width="6.33203125" style="47" customWidth="1"/>
    <col min="10755" max="10755" width="13.44140625" style="47" customWidth="1"/>
    <col min="10756" max="10756" width="0" style="47" hidden="1" customWidth="1"/>
    <col min="10757" max="10757" width="9.109375" style="47"/>
    <col min="10758" max="10761" width="13.44140625" style="47" customWidth="1"/>
    <col min="10762" max="10762" width="0" style="47" hidden="1" customWidth="1"/>
    <col min="10763" max="10789" width="13.44140625" style="47" customWidth="1"/>
    <col min="10790" max="10790" width="0" style="47" hidden="1" customWidth="1"/>
    <col min="10791" max="11008" width="9.109375" style="47"/>
    <col min="11009" max="11009" width="7" style="47" customWidth="1"/>
    <col min="11010" max="11010" width="6.33203125" style="47" customWidth="1"/>
    <col min="11011" max="11011" width="13.44140625" style="47" customWidth="1"/>
    <col min="11012" max="11012" width="0" style="47" hidden="1" customWidth="1"/>
    <col min="11013" max="11013" width="9.109375" style="47"/>
    <col min="11014" max="11017" width="13.44140625" style="47" customWidth="1"/>
    <col min="11018" max="11018" width="0" style="47" hidden="1" customWidth="1"/>
    <col min="11019" max="11045" width="13.44140625" style="47" customWidth="1"/>
    <col min="11046" max="11046" width="0" style="47" hidden="1" customWidth="1"/>
    <col min="11047" max="11264" width="9.109375" style="47"/>
    <col min="11265" max="11265" width="7" style="47" customWidth="1"/>
    <col min="11266" max="11266" width="6.33203125" style="47" customWidth="1"/>
    <col min="11267" max="11267" width="13.44140625" style="47" customWidth="1"/>
    <col min="11268" max="11268" width="0" style="47" hidden="1" customWidth="1"/>
    <col min="11269" max="11269" width="9.109375" style="47"/>
    <col min="11270" max="11273" width="13.44140625" style="47" customWidth="1"/>
    <col min="11274" max="11274" width="0" style="47" hidden="1" customWidth="1"/>
    <col min="11275" max="11301" width="13.44140625" style="47" customWidth="1"/>
    <col min="11302" max="11302" width="0" style="47" hidden="1" customWidth="1"/>
    <col min="11303" max="11520" width="9.109375" style="47"/>
    <col min="11521" max="11521" width="7" style="47" customWidth="1"/>
    <col min="11522" max="11522" width="6.33203125" style="47" customWidth="1"/>
    <col min="11523" max="11523" width="13.44140625" style="47" customWidth="1"/>
    <col min="11524" max="11524" width="0" style="47" hidden="1" customWidth="1"/>
    <col min="11525" max="11525" width="9.109375" style="47"/>
    <col min="11526" max="11529" width="13.44140625" style="47" customWidth="1"/>
    <col min="11530" max="11530" width="0" style="47" hidden="1" customWidth="1"/>
    <col min="11531" max="11557" width="13.44140625" style="47" customWidth="1"/>
    <col min="11558" max="11558" width="0" style="47" hidden="1" customWidth="1"/>
    <col min="11559" max="11776" width="9.109375" style="47"/>
    <col min="11777" max="11777" width="7" style="47" customWidth="1"/>
    <col min="11778" max="11778" width="6.33203125" style="47" customWidth="1"/>
    <col min="11779" max="11779" width="13.44140625" style="47" customWidth="1"/>
    <col min="11780" max="11780" width="0" style="47" hidden="1" customWidth="1"/>
    <col min="11781" max="11781" width="9.109375" style="47"/>
    <col min="11782" max="11785" width="13.44140625" style="47" customWidth="1"/>
    <col min="11786" max="11786" width="0" style="47" hidden="1" customWidth="1"/>
    <col min="11787" max="11813" width="13.44140625" style="47" customWidth="1"/>
    <col min="11814" max="11814" width="0" style="47" hidden="1" customWidth="1"/>
    <col min="11815" max="12032" width="9.109375" style="47"/>
    <col min="12033" max="12033" width="7" style="47" customWidth="1"/>
    <col min="12034" max="12034" width="6.33203125" style="47" customWidth="1"/>
    <col min="12035" max="12035" width="13.44140625" style="47" customWidth="1"/>
    <col min="12036" max="12036" width="0" style="47" hidden="1" customWidth="1"/>
    <col min="12037" max="12037" width="9.109375" style="47"/>
    <col min="12038" max="12041" width="13.44140625" style="47" customWidth="1"/>
    <col min="12042" max="12042" width="0" style="47" hidden="1" customWidth="1"/>
    <col min="12043" max="12069" width="13.44140625" style="47" customWidth="1"/>
    <col min="12070" max="12070" width="0" style="47" hidden="1" customWidth="1"/>
    <col min="12071" max="12288" width="9.109375" style="47"/>
    <col min="12289" max="12289" width="7" style="47" customWidth="1"/>
    <col min="12290" max="12290" width="6.33203125" style="47" customWidth="1"/>
    <col min="12291" max="12291" width="13.44140625" style="47" customWidth="1"/>
    <col min="12292" max="12292" width="0" style="47" hidden="1" customWidth="1"/>
    <col min="12293" max="12293" width="9.109375" style="47"/>
    <col min="12294" max="12297" width="13.44140625" style="47" customWidth="1"/>
    <col min="12298" max="12298" width="0" style="47" hidden="1" customWidth="1"/>
    <col min="12299" max="12325" width="13.44140625" style="47" customWidth="1"/>
    <col min="12326" max="12326" width="0" style="47" hidden="1" customWidth="1"/>
    <col min="12327" max="12544" width="9.109375" style="47"/>
    <col min="12545" max="12545" width="7" style="47" customWidth="1"/>
    <col min="12546" max="12546" width="6.33203125" style="47" customWidth="1"/>
    <col min="12547" max="12547" width="13.44140625" style="47" customWidth="1"/>
    <col min="12548" max="12548" width="0" style="47" hidden="1" customWidth="1"/>
    <col min="12549" max="12549" width="9.109375" style="47"/>
    <col min="12550" max="12553" width="13.44140625" style="47" customWidth="1"/>
    <col min="12554" max="12554" width="0" style="47" hidden="1" customWidth="1"/>
    <col min="12555" max="12581" width="13.44140625" style="47" customWidth="1"/>
    <col min="12582" max="12582" width="0" style="47" hidden="1" customWidth="1"/>
    <col min="12583" max="12800" width="9.109375" style="47"/>
    <col min="12801" max="12801" width="7" style="47" customWidth="1"/>
    <col min="12802" max="12802" width="6.33203125" style="47" customWidth="1"/>
    <col min="12803" max="12803" width="13.44140625" style="47" customWidth="1"/>
    <col min="12804" max="12804" width="0" style="47" hidden="1" customWidth="1"/>
    <col min="12805" max="12805" width="9.109375" style="47"/>
    <col min="12806" max="12809" width="13.44140625" style="47" customWidth="1"/>
    <col min="12810" max="12810" width="0" style="47" hidden="1" customWidth="1"/>
    <col min="12811" max="12837" width="13.44140625" style="47" customWidth="1"/>
    <col min="12838" max="12838" width="0" style="47" hidden="1" customWidth="1"/>
    <col min="12839" max="13056" width="9.109375" style="47"/>
    <col min="13057" max="13057" width="7" style="47" customWidth="1"/>
    <col min="13058" max="13058" width="6.33203125" style="47" customWidth="1"/>
    <col min="13059" max="13059" width="13.44140625" style="47" customWidth="1"/>
    <col min="13060" max="13060" width="0" style="47" hidden="1" customWidth="1"/>
    <col min="13061" max="13061" width="9.109375" style="47"/>
    <col min="13062" max="13065" width="13.44140625" style="47" customWidth="1"/>
    <col min="13066" max="13066" width="0" style="47" hidden="1" customWidth="1"/>
    <col min="13067" max="13093" width="13.44140625" style="47" customWidth="1"/>
    <col min="13094" max="13094" width="0" style="47" hidden="1" customWidth="1"/>
    <col min="13095" max="13312" width="9.109375" style="47"/>
    <col min="13313" max="13313" width="7" style="47" customWidth="1"/>
    <col min="13314" max="13314" width="6.33203125" style="47" customWidth="1"/>
    <col min="13315" max="13315" width="13.44140625" style="47" customWidth="1"/>
    <col min="13316" max="13316" width="0" style="47" hidden="1" customWidth="1"/>
    <col min="13317" max="13317" width="9.109375" style="47"/>
    <col min="13318" max="13321" width="13.44140625" style="47" customWidth="1"/>
    <col min="13322" max="13322" width="0" style="47" hidden="1" customWidth="1"/>
    <col min="13323" max="13349" width="13.44140625" style="47" customWidth="1"/>
    <col min="13350" max="13350" width="0" style="47" hidden="1" customWidth="1"/>
    <col min="13351" max="13568" width="9.109375" style="47"/>
    <col min="13569" max="13569" width="7" style="47" customWidth="1"/>
    <col min="13570" max="13570" width="6.33203125" style="47" customWidth="1"/>
    <col min="13571" max="13571" width="13.44140625" style="47" customWidth="1"/>
    <col min="13572" max="13572" width="0" style="47" hidden="1" customWidth="1"/>
    <col min="13573" max="13573" width="9.109375" style="47"/>
    <col min="13574" max="13577" width="13.44140625" style="47" customWidth="1"/>
    <col min="13578" max="13578" width="0" style="47" hidden="1" customWidth="1"/>
    <col min="13579" max="13605" width="13.44140625" style="47" customWidth="1"/>
    <col min="13606" max="13606" width="0" style="47" hidden="1" customWidth="1"/>
    <col min="13607" max="13824" width="9.109375" style="47"/>
    <col min="13825" max="13825" width="7" style="47" customWidth="1"/>
    <col min="13826" max="13826" width="6.33203125" style="47" customWidth="1"/>
    <col min="13827" max="13827" width="13.44140625" style="47" customWidth="1"/>
    <col min="13828" max="13828" width="0" style="47" hidden="1" customWidth="1"/>
    <col min="13829" max="13829" width="9.109375" style="47"/>
    <col min="13830" max="13833" width="13.44140625" style="47" customWidth="1"/>
    <col min="13834" max="13834" width="0" style="47" hidden="1" customWidth="1"/>
    <col min="13835" max="13861" width="13.44140625" style="47" customWidth="1"/>
    <col min="13862" max="13862" width="0" style="47" hidden="1" customWidth="1"/>
    <col min="13863" max="14080" width="9.109375" style="47"/>
    <col min="14081" max="14081" width="7" style="47" customWidth="1"/>
    <col min="14082" max="14082" width="6.33203125" style="47" customWidth="1"/>
    <col min="14083" max="14083" width="13.44140625" style="47" customWidth="1"/>
    <col min="14084" max="14084" width="0" style="47" hidden="1" customWidth="1"/>
    <col min="14085" max="14085" width="9.109375" style="47"/>
    <col min="14086" max="14089" width="13.44140625" style="47" customWidth="1"/>
    <col min="14090" max="14090" width="0" style="47" hidden="1" customWidth="1"/>
    <col min="14091" max="14117" width="13.44140625" style="47" customWidth="1"/>
    <col min="14118" max="14118" width="0" style="47" hidden="1" customWidth="1"/>
    <col min="14119" max="14336" width="9.109375" style="47"/>
    <col min="14337" max="14337" width="7" style="47" customWidth="1"/>
    <col min="14338" max="14338" width="6.33203125" style="47" customWidth="1"/>
    <col min="14339" max="14339" width="13.44140625" style="47" customWidth="1"/>
    <col min="14340" max="14340" width="0" style="47" hidden="1" customWidth="1"/>
    <col min="14341" max="14341" width="9.109375" style="47"/>
    <col min="14342" max="14345" width="13.44140625" style="47" customWidth="1"/>
    <col min="14346" max="14346" width="0" style="47" hidden="1" customWidth="1"/>
    <col min="14347" max="14373" width="13.44140625" style="47" customWidth="1"/>
    <col min="14374" max="14374" width="0" style="47" hidden="1" customWidth="1"/>
    <col min="14375" max="14592" width="9.109375" style="47"/>
    <col min="14593" max="14593" width="7" style="47" customWidth="1"/>
    <col min="14594" max="14594" width="6.33203125" style="47" customWidth="1"/>
    <col min="14595" max="14595" width="13.44140625" style="47" customWidth="1"/>
    <col min="14596" max="14596" width="0" style="47" hidden="1" customWidth="1"/>
    <col min="14597" max="14597" width="9.109375" style="47"/>
    <col min="14598" max="14601" width="13.44140625" style="47" customWidth="1"/>
    <col min="14602" max="14602" width="0" style="47" hidden="1" customWidth="1"/>
    <col min="14603" max="14629" width="13.44140625" style="47" customWidth="1"/>
    <col min="14630" max="14630" width="0" style="47" hidden="1" customWidth="1"/>
    <col min="14631" max="14848" width="9.109375" style="47"/>
    <col min="14849" max="14849" width="7" style="47" customWidth="1"/>
    <col min="14850" max="14850" width="6.33203125" style="47" customWidth="1"/>
    <col min="14851" max="14851" width="13.44140625" style="47" customWidth="1"/>
    <col min="14852" max="14852" width="0" style="47" hidden="1" customWidth="1"/>
    <col min="14853" max="14853" width="9.109375" style="47"/>
    <col min="14854" max="14857" width="13.44140625" style="47" customWidth="1"/>
    <col min="14858" max="14858" width="0" style="47" hidden="1" customWidth="1"/>
    <col min="14859" max="14885" width="13.44140625" style="47" customWidth="1"/>
    <col min="14886" max="14886" width="0" style="47" hidden="1" customWidth="1"/>
    <col min="14887" max="15104" width="9.109375" style="47"/>
    <col min="15105" max="15105" width="7" style="47" customWidth="1"/>
    <col min="15106" max="15106" width="6.33203125" style="47" customWidth="1"/>
    <col min="15107" max="15107" width="13.44140625" style="47" customWidth="1"/>
    <col min="15108" max="15108" width="0" style="47" hidden="1" customWidth="1"/>
    <col min="15109" max="15109" width="9.109375" style="47"/>
    <col min="15110" max="15113" width="13.44140625" style="47" customWidth="1"/>
    <col min="15114" max="15114" width="0" style="47" hidden="1" customWidth="1"/>
    <col min="15115" max="15141" width="13.44140625" style="47" customWidth="1"/>
    <col min="15142" max="15142" width="0" style="47" hidden="1" customWidth="1"/>
    <col min="15143" max="15360" width="9.109375" style="47"/>
    <col min="15361" max="15361" width="7" style="47" customWidth="1"/>
    <col min="15362" max="15362" width="6.33203125" style="47" customWidth="1"/>
    <col min="15363" max="15363" width="13.44140625" style="47" customWidth="1"/>
    <col min="15364" max="15364" width="0" style="47" hidden="1" customWidth="1"/>
    <col min="15365" max="15365" width="9.109375" style="47"/>
    <col min="15366" max="15369" width="13.44140625" style="47" customWidth="1"/>
    <col min="15370" max="15370" width="0" style="47" hidden="1" customWidth="1"/>
    <col min="15371" max="15397" width="13.44140625" style="47" customWidth="1"/>
    <col min="15398" max="15398" width="0" style="47" hidden="1" customWidth="1"/>
    <col min="15399" max="15616" width="9.109375" style="47"/>
    <col min="15617" max="15617" width="7" style="47" customWidth="1"/>
    <col min="15618" max="15618" width="6.33203125" style="47" customWidth="1"/>
    <col min="15619" max="15619" width="13.44140625" style="47" customWidth="1"/>
    <col min="15620" max="15620" width="0" style="47" hidden="1" customWidth="1"/>
    <col min="15621" max="15621" width="9.109375" style="47"/>
    <col min="15622" max="15625" width="13.44140625" style="47" customWidth="1"/>
    <col min="15626" max="15626" width="0" style="47" hidden="1" customWidth="1"/>
    <col min="15627" max="15653" width="13.44140625" style="47" customWidth="1"/>
    <col min="15654" max="15654" width="0" style="47" hidden="1" customWidth="1"/>
    <col min="15655" max="15872" width="9.109375" style="47"/>
    <col min="15873" max="15873" width="7" style="47" customWidth="1"/>
    <col min="15874" max="15874" width="6.33203125" style="47" customWidth="1"/>
    <col min="15875" max="15875" width="13.44140625" style="47" customWidth="1"/>
    <col min="15876" max="15876" width="0" style="47" hidden="1" customWidth="1"/>
    <col min="15877" max="15877" width="9.109375" style="47"/>
    <col min="15878" max="15881" width="13.44140625" style="47" customWidth="1"/>
    <col min="15882" max="15882" width="0" style="47" hidden="1" customWidth="1"/>
    <col min="15883" max="15909" width="13.44140625" style="47" customWidth="1"/>
    <col min="15910" max="15910" width="0" style="47" hidden="1" customWidth="1"/>
    <col min="15911" max="16128" width="9.109375" style="47"/>
    <col min="16129" max="16129" width="7" style="47" customWidth="1"/>
    <col min="16130" max="16130" width="6.33203125" style="47" customWidth="1"/>
    <col min="16131" max="16131" width="13.44140625" style="47" customWidth="1"/>
    <col min="16132" max="16132" width="0" style="47" hidden="1" customWidth="1"/>
    <col min="16133" max="16133" width="9.109375" style="47"/>
    <col min="16134" max="16137" width="13.44140625" style="47" customWidth="1"/>
    <col min="16138" max="16138" width="0" style="47" hidden="1" customWidth="1"/>
    <col min="16139" max="16165" width="13.44140625" style="47" customWidth="1"/>
    <col min="16166" max="16166" width="0" style="47" hidden="1" customWidth="1"/>
    <col min="16167" max="16384" width="9.109375" style="47"/>
  </cols>
  <sheetData>
    <row r="1" spans="1:39" ht="16.95" customHeight="1" x14ac:dyDescent="0.25">
      <c r="A1" s="226"/>
      <c r="C1" s="48" t="s">
        <v>0</v>
      </c>
      <c r="D1" s="227" t="s">
        <v>1</v>
      </c>
      <c r="E1" s="227"/>
      <c r="F1" s="226"/>
      <c r="G1" s="226"/>
      <c r="H1" s="226"/>
      <c r="I1" s="226"/>
    </row>
    <row r="2" spans="1:39" ht="16.95" customHeight="1" x14ac:dyDescent="0.25">
      <c r="A2" s="226"/>
      <c r="C2" s="48" t="s">
        <v>2</v>
      </c>
      <c r="D2" s="227" t="s">
        <v>180</v>
      </c>
      <c r="E2" s="227"/>
      <c r="F2" s="226"/>
      <c r="G2" s="226"/>
      <c r="H2" s="226"/>
      <c r="I2" s="226"/>
    </row>
    <row r="3" spans="1:39" ht="16.95" customHeight="1" x14ac:dyDescent="0.25">
      <c r="A3" s="226"/>
      <c r="C3" s="48" t="s">
        <v>4</v>
      </c>
      <c r="D3" s="228">
        <v>45091</v>
      </c>
      <c r="E3" s="228"/>
      <c r="F3" s="226"/>
      <c r="G3" s="226"/>
      <c r="H3" s="226"/>
      <c r="I3" s="226"/>
    </row>
    <row r="4" spans="1:39" ht="26.4" x14ac:dyDescent="0.25">
      <c r="A4" s="229" t="s">
        <v>181</v>
      </c>
      <c r="B4" s="230"/>
      <c r="C4" s="49" t="s">
        <v>0</v>
      </c>
      <c r="D4" s="49" t="s">
        <v>0</v>
      </c>
      <c r="E4" s="49" t="s">
        <v>107</v>
      </c>
      <c r="F4" s="49" t="s">
        <v>6</v>
      </c>
      <c r="G4" s="49" t="s">
        <v>8</v>
      </c>
      <c r="H4" s="49" t="s">
        <v>7</v>
      </c>
      <c r="I4" s="49" t="s">
        <v>182</v>
      </c>
      <c r="J4" s="1"/>
      <c r="K4" s="49" t="s">
        <v>183</v>
      </c>
      <c r="L4" s="49" t="s">
        <v>184</v>
      </c>
      <c r="M4" s="49" t="s">
        <v>185</v>
      </c>
      <c r="N4" s="49" t="s">
        <v>186</v>
      </c>
      <c r="O4" s="49" t="s">
        <v>187</v>
      </c>
      <c r="P4" s="49" t="s">
        <v>188</v>
      </c>
      <c r="Q4" s="49" t="s">
        <v>189</v>
      </c>
      <c r="R4" s="49" t="s">
        <v>190</v>
      </c>
      <c r="S4" s="49" t="s">
        <v>191</v>
      </c>
      <c r="T4" s="49" t="s">
        <v>192</v>
      </c>
      <c r="U4" s="49" t="s">
        <v>193</v>
      </c>
      <c r="V4" s="49" t="s">
        <v>194</v>
      </c>
      <c r="W4" s="49" t="s">
        <v>195</v>
      </c>
      <c r="X4" s="49" t="s">
        <v>196</v>
      </c>
      <c r="Y4" s="49" t="s">
        <v>197</v>
      </c>
      <c r="Z4" s="49" t="s">
        <v>198</v>
      </c>
      <c r="AA4" s="49" t="s">
        <v>199</v>
      </c>
      <c r="AB4" s="49" t="s">
        <v>200</v>
      </c>
      <c r="AC4" s="49" t="s">
        <v>201</v>
      </c>
      <c r="AD4" s="49" t="s">
        <v>202</v>
      </c>
      <c r="AE4" s="49" t="s">
        <v>203</v>
      </c>
      <c r="AF4" s="49" t="s">
        <v>204</v>
      </c>
      <c r="AG4" s="49" t="s">
        <v>205</v>
      </c>
      <c r="AH4" s="49" t="s">
        <v>206</v>
      </c>
      <c r="AI4" s="49" t="s">
        <v>207</v>
      </c>
      <c r="AJ4" s="49" t="s">
        <v>208</v>
      </c>
      <c r="AK4" s="49" t="s">
        <v>209</v>
      </c>
      <c r="AL4" s="1"/>
      <c r="AM4" s="1"/>
    </row>
    <row r="5" spans="1:39" x14ac:dyDescent="0.25">
      <c r="A5" s="231"/>
      <c r="B5" s="232"/>
      <c r="C5" s="49"/>
      <c r="D5" s="49"/>
      <c r="E5" s="50"/>
      <c r="F5" s="49"/>
      <c r="G5" s="49"/>
      <c r="H5" s="49"/>
      <c r="I5" s="49"/>
      <c r="J5" s="1"/>
      <c r="K5" s="49" t="s">
        <v>13</v>
      </c>
      <c r="L5" s="49"/>
      <c r="M5" s="49" t="s">
        <v>210</v>
      </c>
      <c r="N5" s="49" t="s">
        <v>210</v>
      </c>
      <c r="O5" s="49" t="s">
        <v>210</v>
      </c>
      <c r="P5" s="49" t="s">
        <v>210</v>
      </c>
      <c r="Q5" s="49" t="s">
        <v>210</v>
      </c>
      <c r="R5" s="49" t="s">
        <v>13</v>
      </c>
      <c r="S5" s="49" t="s">
        <v>211</v>
      </c>
      <c r="T5" s="49"/>
      <c r="U5" s="49"/>
      <c r="V5" s="49" t="s">
        <v>212</v>
      </c>
      <c r="W5" s="49" t="s">
        <v>212</v>
      </c>
      <c r="X5" s="49" t="s">
        <v>212</v>
      </c>
      <c r="Y5" s="49" t="s">
        <v>212</v>
      </c>
      <c r="Z5" s="49" t="s">
        <v>212</v>
      </c>
      <c r="AA5" s="49" t="s">
        <v>210</v>
      </c>
      <c r="AB5" s="49"/>
      <c r="AC5" s="49" t="s">
        <v>13</v>
      </c>
      <c r="AD5" s="49" t="s">
        <v>13</v>
      </c>
      <c r="AE5" s="49" t="s">
        <v>13</v>
      </c>
      <c r="AF5" s="49" t="s">
        <v>13</v>
      </c>
      <c r="AG5" s="49" t="s">
        <v>13</v>
      </c>
      <c r="AH5" s="49" t="s">
        <v>210</v>
      </c>
      <c r="AI5" s="49" t="s">
        <v>210</v>
      </c>
      <c r="AJ5" s="49" t="s">
        <v>210</v>
      </c>
      <c r="AK5" s="49" t="s">
        <v>210</v>
      </c>
      <c r="AL5" s="1"/>
      <c r="AM5" s="1"/>
    </row>
    <row r="6" spans="1:39" x14ac:dyDescent="0.25">
      <c r="A6" s="224" t="s">
        <v>213</v>
      </c>
      <c r="B6" s="225"/>
      <c r="C6" s="51" t="s">
        <v>214</v>
      </c>
      <c r="D6" s="1"/>
      <c r="E6" s="52" t="s">
        <v>215</v>
      </c>
      <c r="F6" s="53" t="s">
        <v>216</v>
      </c>
      <c r="G6" s="51" t="s">
        <v>18</v>
      </c>
      <c r="H6" s="51" t="s">
        <v>217</v>
      </c>
      <c r="I6" s="51" t="s">
        <v>218</v>
      </c>
      <c r="J6" s="1"/>
      <c r="K6" s="51">
        <v>0</v>
      </c>
      <c r="L6" s="51">
        <v>1</v>
      </c>
      <c r="M6" s="51">
        <v>1</v>
      </c>
      <c r="N6" s="51">
        <v>2</v>
      </c>
      <c r="O6" s="51">
        <v>12</v>
      </c>
      <c r="P6" s="51">
        <v>20</v>
      </c>
      <c r="Q6" s="51">
        <v>1.1000000000000001</v>
      </c>
      <c r="R6" s="51">
        <v>0.27</v>
      </c>
      <c r="S6" s="51">
        <v>0.02</v>
      </c>
      <c r="T6" s="51">
        <v>5.8</v>
      </c>
      <c r="U6" s="51">
        <v>6.4</v>
      </c>
      <c r="V6" s="51">
        <v>2.8000000000000001E-2</v>
      </c>
      <c r="W6" s="51">
        <v>0.95</v>
      </c>
      <c r="X6" s="51">
        <v>0.09</v>
      </c>
      <c r="Y6" s="51">
        <v>0.06</v>
      </c>
      <c r="Z6" s="51">
        <v>0.01</v>
      </c>
      <c r="AA6" s="51">
        <v>0.17</v>
      </c>
      <c r="AB6" s="51">
        <v>1.9</v>
      </c>
      <c r="AC6" s="51"/>
      <c r="AD6" s="51"/>
      <c r="AE6" s="51"/>
      <c r="AF6" s="51"/>
      <c r="AG6" s="51"/>
      <c r="AH6" s="51" t="s">
        <v>219</v>
      </c>
      <c r="AI6" s="51" t="s">
        <v>220</v>
      </c>
      <c r="AJ6" s="51" t="s">
        <v>221</v>
      </c>
      <c r="AK6" s="51" t="s">
        <v>222</v>
      </c>
      <c r="AL6" s="1"/>
      <c r="AM6" s="1"/>
    </row>
    <row r="7" spans="1:39" x14ac:dyDescent="0.25">
      <c r="A7" s="224" t="s">
        <v>223</v>
      </c>
      <c r="B7" s="225"/>
      <c r="C7" s="51" t="s">
        <v>214</v>
      </c>
      <c r="D7" s="1"/>
      <c r="E7" s="52" t="s">
        <v>215</v>
      </c>
      <c r="F7" s="53" t="s">
        <v>224</v>
      </c>
      <c r="G7" s="51" t="s">
        <v>55</v>
      </c>
      <c r="H7" s="51" t="s">
        <v>217</v>
      </c>
      <c r="I7" s="51" t="s">
        <v>225</v>
      </c>
      <c r="J7" s="1"/>
      <c r="K7" s="51">
        <v>0</v>
      </c>
      <c r="L7" s="51">
        <v>1</v>
      </c>
      <c r="M7" s="51">
        <v>1</v>
      </c>
      <c r="N7" s="51">
        <v>1</v>
      </c>
      <c r="O7" s="51">
        <v>9</v>
      </c>
      <c r="P7" s="51">
        <v>16</v>
      </c>
      <c r="Q7" s="51">
        <v>0.9</v>
      </c>
      <c r="R7" s="51">
        <v>0.15</v>
      </c>
      <c r="S7" s="51" t="s">
        <v>226</v>
      </c>
      <c r="T7" s="51">
        <v>5.5</v>
      </c>
      <c r="U7" s="51">
        <v>6.7</v>
      </c>
      <c r="V7" s="51">
        <v>6.3E-2</v>
      </c>
      <c r="W7" s="51">
        <v>0.37</v>
      </c>
      <c r="X7" s="51">
        <v>0.03</v>
      </c>
      <c r="Y7" s="51">
        <v>0.03</v>
      </c>
      <c r="Z7" s="51" t="s">
        <v>227</v>
      </c>
      <c r="AA7" s="51">
        <v>0.1</v>
      </c>
      <c r="AB7" s="51" t="s">
        <v>228</v>
      </c>
      <c r="AC7" s="51"/>
      <c r="AD7" s="51"/>
      <c r="AE7" s="51"/>
      <c r="AF7" s="51"/>
      <c r="AG7" s="51"/>
      <c r="AH7" s="51" t="s">
        <v>229</v>
      </c>
      <c r="AI7" s="51" t="s">
        <v>230</v>
      </c>
      <c r="AJ7" s="51" t="s">
        <v>231</v>
      </c>
      <c r="AK7" s="51" t="s">
        <v>232</v>
      </c>
      <c r="AL7" s="1"/>
      <c r="AM7" s="1"/>
    </row>
    <row r="8" spans="1:39" x14ac:dyDescent="0.25">
      <c r="A8" s="224" t="s">
        <v>233</v>
      </c>
      <c r="B8" s="225"/>
      <c r="C8" s="51" t="s">
        <v>214</v>
      </c>
      <c r="D8" s="1"/>
      <c r="E8" s="52" t="s">
        <v>215</v>
      </c>
      <c r="F8" s="53" t="s">
        <v>234</v>
      </c>
      <c r="G8" s="51" t="s">
        <v>235</v>
      </c>
      <c r="H8" s="51" t="s">
        <v>217</v>
      </c>
      <c r="I8" s="51" t="s">
        <v>236</v>
      </c>
      <c r="J8" s="1"/>
      <c r="K8" s="51">
        <v>0</v>
      </c>
      <c r="L8" s="51">
        <v>1</v>
      </c>
      <c r="M8" s="51" t="s">
        <v>237</v>
      </c>
      <c r="N8" s="51" t="s">
        <v>237</v>
      </c>
      <c r="O8" s="51">
        <v>12</v>
      </c>
      <c r="P8" s="51" t="s">
        <v>238</v>
      </c>
      <c r="Q8" s="51" t="s">
        <v>239</v>
      </c>
      <c r="R8" s="51" t="s">
        <v>240</v>
      </c>
      <c r="S8" s="51" t="s">
        <v>226</v>
      </c>
      <c r="T8" s="51">
        <v>5.0999999999999996</v>
      </c>
      <c r="U8" s="51">
        <v>5.8</v>
      </c>
      <c r="V8" s="51">
        <v>8.3000000000000004E-2</v>
      </c>
      <c r="W8" s="51">
        <v>0.15</v>
      </c>
      <c r="X8" s="51">
        <v>0.01</v>
      </c>
      <c r="Y8" s="51">
        <v>0.02</v>
      </c>
      <c r="Z8" s="51" t="s">
        <v>227</v>
      </c>
      <c r="AA8" s="51">
        <v>0.14000000000000001</v>
      </c>
      <c r="AB8" s="51" t="s">
        <v>228</v>
      </c>
      <c r="AC8" s="51"/>
      <c r="AD8" s="51"/>
      <c r="AE8" s="51"/>
      <c r="AF8" s="51"/>
      <c r="AG8" s="51"/>
      <c r="AH8" s="51" t="s">
        <v>241</v>
      </c>
      <c r="AI8" s="51" t="s">
        <v>242</v>
      </c>
      <c r="AJ8" s="51" t="s">
        <v>243</v>
      </c>
      <c r="AK8" s="51" t="s">
        <v>244</v>
      </c>
      <c r="AL8" s="1"/>
      <c r="AM8" s="1"/>
    </row>
    <row r="9" spans="1:39" x14ac:dyDescent="0.25">
      <c r="A9" s="224" t="s">
        <v>245</v>
      </c>
      <c r="B9" s="225"/>
      <c r="C9" s="51" t="s">
        <v>214</v>
      </c>
      <c r="D9" s="1"/>
      <c r="E9" s="52" t="s">
        <v>215</v>
      </c>
      <c r="F9" s="53" t="s">
        <v>246</v>
      </c>
      <c r="G9" s="51" t="s">
        <v>94</v>
      </c>
      <c r="H9" s="51" t="s">
        <v>217</v>
      </c>
      <c r="I9" s="51" t="s">
        <v>247</v>
      </c>
      <c r="J9" s="1"/>
      <c r="K9" s="51">
        <v>5</v>
      </c>
      <c r="L9" s="51">
        <v>1</v>
      </c>
      <c r="M9" s="51" t="s">
        <v>237</v>
      </c>
      <c r="N9" s="51" t="s">
        <v>237</v>
      </c>
      <c r="O9" s="51">
        <v>16</v>
      </c>
      <c r="P9" s="51" t="s">
        <v>238</v>
      </c>
      <c r="Q9" s="51">
        <v>0.7</v>
      </c>
      <c r="R9" s="51">
        <v>0.06</v>
      </c>
      <c r="S9" s="51" t="s">
        <v>226</v>
      </c>
      <c r="T9" s="51">
        <v>4.9000000000000004</v>
      </c>
      <c r="U9" s="51">
        <v>5.5</v>
      </c>
      <c r="V9" s="51">
        <v>0.1</v>
      </c>
      <c r="W9" s="51">
        <v>0.15</v>
      </c>
      <c r="X9" s="51">
        <v>0.02</v>
      </c>
      <c r="Y9" s="51">
        <v>0.02</v>
      </c>
      <c r="Z9" s="51" t="s">
        <v>227</v>
      </c>
      <c r="AA9" s="51">
        <v>0.21</v>
      </c>
      <c r="AB9" s="51">
        <v>2</v>
      </c>
      <c r="AC9" s="51"/>
      <c r="AD9" s="51"/>
      <c r="AE9" s="51"/>
      <c r="AF9" s="51"/>
      <c r="AG9" s="51"/>
      <c r="AH9" s="51" t="s">
        <v>229</v>
      </c>
      <c r="AI9" s="51" t="s">
        <v>248</v>
      </c>
      <c r="AJ9" s="51" t="s">
        <v>249</v>
      </c>
      <c r="AK9" s="51" t="s">
        <v>250</v>
      </c>
      <c r="AL9" s="1"/>
      <c r="AM9" s="1"/>
    </row>
    <row r="10" spans="1:39" x14ac:dyDescent="0.25">
      <c r="A10" s="224" t="s">
        <v>251</v>
      </c>
      <c r="B10" s="225"/>
      <c r="C10" s="51" t="s">
        <v>214</v>
      </c>
      <c r="D10" s="1"/>
      <c r="E10" s="52" t="s">
        <v>215</v>
      </c>
      <c r="F10" s="53" t="s">
        <v>252</v>
      </c>
      <c r="G10" s="51" t="s">
        <v>18</v>
      </c>
      <c r="H10" s="51" t="s">
        <v>253</v>
      </c>
      <c r="I10" s="51" t="s">
        <v>218</v>
      </c>
      <c r="J10" s="1"/>
      <c r="K10" s="51">
        <v>0</v>
      </c>
      <c r="L10" s="51">
        <v>1</v>
      </c>
      <c r="M10" s="51">
        <v>2</v>
      </c>
      <c r="N10" s="51">
        <v>4</v>
      </c>
      <c r="O10" s="51">
        <v>10</v>
      </c>
      <c r="P10" s="51">
        <v>22</v>
      </c>
      <c r="Q10" s="51">
        <v>1.4</v>
      </c>
      <c r="R10" s="51">
        <v>0.32</v>
      </c>
      <c r="S10" s="51">
        <v>2.1000000000000001E-2</v>
      </c>
      <c r="T10" s="51">
        <v>5.9</v>
      </c>
      <c r="U10" s="51">
        <v>6.6</v>
      </c>
      <c r="V10" s="51">
        <v>3.3000000000000002E-2</v>
      </c>
      <c r="W10" s="51">
        <v>0.98</v>
      </c>
      <c r="X10" s="51">
        <v>7.0000000000000007E-2</v>
      </c>
      <c r="Y10" s="51">
        <v>0.05</v>
      </c>
      <c r="Z10" s="51" t="s">
        <v>227</v>
      </c>
      <c r="AA10" s="51">
        <v>0.11</v>
      </c>
      <c r="AB10" s="51">
        <v>18</v>
      </c>
      <c r="AC10" s="51"/>
      <c r="AD10" s="51"/>
      <c r="AE10" s="51"/>
      <c r="AF10" s="51"/>
      <c r="AG10" s="51"/>
      <c r="AH10" s="51" t="s">
        <v>254</v>
      </c>
      <c r="AI10" s="51" t="s">
        <v>255</v>
      </c>
      <c r="AJ10" s="51" t="s">
        <v>256</v>
      </c>
      <c r="AK10" s="51" t="s">
        <v>257</v>
      </c>
      <c r="AL10" s="1"/>
      <c r="AM10" s="1"/>
    </row>
    <row r="11" spans="1:39" x14ac:dyDescent="0.25">
      <c r="A11" s="224" t="s">
        <v>258</v>
      </c>
      <c r="B11" s="225"/>
      <c r="C11" s="51" t="s">
        <v>214</v>
      </c>
      <c r="D11" s="1"/>
      <c r="E11" s="52" t="s">
        <v>215</v>
      </c>
      <c r="F11" s="53" t="s">
        <v>259</v>
      </c>
      <c r="G11" s="51" t="s">
        <v>55</v>
      </c>
      <c r="H11" s="51" t="s">
        <v>253</v>
      </c>
      <c r="I11" s="51" t="s">
        <v>225</v>
      </c>
      <c r="J11" s="1"/>
      <c r="K11" s="51">
        <v>0</v>
      </c>
      <c r="L11" s="51">
        <v>1</v>
      </c>
      <c r="M11" s="51">
        <v>2</v>
      </c>
      <c r="N11" s="51">
        <v>5</v>
      </c>
      <c r="O11" s="51">
        <v>11</v>
      </c>
      <c r="P11" s="51">
        <v>17</v>
      </c>
      <c r="Q11" s="51">
        <v>4.9000000000000004</v>
      </c>
      <c r="R11" s="51">
        <v>0.21</v>
      </c>
      <c r="S11" s="51">
        <v>2.8000000000000001E-2</v>
      </c>
      <c r="T11" s="51">
        <v>5.4</v>
      </c>
      <c r="U11" s="51">
        <v>5.9</v>
      </c>
      <c r="V11" s="51">
        <v>6.6000000000000003E-2</v>
      </c>
      <c r="W11" s="51">
        <v>0.67</v>
      </c>
      <c r="X11" s="51">
        <v>0.04</v>
      </c>
      <c r="Y11" s="51">
        <v>0.04</v>
      </c>
      <c r="Z11" s="51" t="s">
        <v>227</v>
      </c>
      <c r="AA11" s="51">
        <v>0.1</v>
      </c>
      <c r="AB11" s="51">
        <v>12.4</v>
      </c>
      <c r="AC11" s="51"/>
      <c r="AD11" s="51"/>
      <c r="AE11" s="51"/>
      <c r="AF11" s="51"/>
      <c r="AG11" s="51"/>
      <c r="AH11" s="51" t="s">
        <v>260</v>
      </c>
      <c r="AI11" s="51" t="s">
        <v>261</v>
      </c>
      <c r="AJ11" s="51" t="s">
        <v>262</v>
      </c>
      <c r="AK11" s="51" t="s">
        <v>263</v>
      </c>
      <c r="AL11" s="1"/>
      <c r="AM11" s="1"/>
    </row>
    <row r="12" spans="1:39" x14ac:dyDescent="0.25">
      <c r="A12" s="224" t="s">
        <v>264</v>
      </c>
      <c r="B12" s="225"/>
      <c r="C12" s="51" t="s">
        <v>214</v>
      </c>
      <c r="D12" s="1"/>
      <c r="E12" s="52" t="s">
        <v>215</v>
      </c>
      <c r="F12" s="53" t="s">
        <v>265</v>
      </c>
      <c r="G12" s="51" t="s">
        <v>235</v>
      </c>
      <c r="H12" s="51" t="s">
        <v>253</v>
      </c>
      <c r="I12" s="51" t="s">
        <v>266</v>
      </c>
      <c r="J12" s="1"/>
      <c r="K12" s="51">
        <v>0</v>
      </c>
      <c r="L12" s="51">
        <v>1</v>
      </c>
      <c r="M12" s="51" t="s">
        <v>237</v>
      </c>
      <c r="N12" s="51">
        <v>3</v>
      </c>
      <c r="O12" s="51">
        <v>16</v>
      </c>
      <c r="P12" s="51" t="s">
        <v>238</v>
      </c>
      <c r="Q12" s="51">
        <v>3.4</v>
      </c>
      <c r="R12" s="51">
        <v>7.0000000000000007E-2</v>
      </c>
      <c r="S12" s="51">
        <v>0.02</v>
      </c>
      <c r="T12" s="51">
        <v>5</v>
      </c>
      <c r="U12" s="51">
        <v>5.5</v>
      </c>
      <c r="V12" s="51">
        <v>0.12</v>
      </c>
      <c r="W12" s="51">
        <v>0.21</v>
      </c>
      <c r="X12" s="51">
        <v>0.02</v>
      </c>
      <c r="Y12" s="51">
        <v>0.03</v>
      </c>
      <c r="Z12" s="51" t="s">
        <v>227</v>
      </c>
      <c r="AA12" s="51">
        <v>0.14000000000000001</v>
      </c>
      <c r="AB12" s="51" t="s">
        <v>228</v>
      </c>
      <c r="AC12" s="51"/>
      <c r="AD12" s="51"/>
      <c r="AE12" s="51"/>
      <c r="AF12" s="51"/>
      <c r="AG12" s="51"/>
      <c r="AH12" s="51" t="s">
        <v>267</v>
      </c>
      <c r="AI12" s="51" t="s">
        <v>268</v>
      </c>
      <c r="AJ12" s="51" t="s">
        <v>269</v>
      </c>
      <c r="AK12" s="51" t="s">
        <v>270</v>
      </c>
      <c r="AL12" s="1"/>
      <c r="AM12" s="1"/>
    </row>
    <row r="13" spans="1:39" x14ac:dyDescent="0.25">
      <c r="A13" s="224" t="s">
        <v>271</v>
      </c>
      <c r="B13" s="225"/>
      <c r="C13" s="51" t="s">
        <v>214</v>
      </c>
      <c r="D13" s="1"/>
      <c r="E13" s="52" t="s">
        <v>215</v>
      </c>
      <c r="F13" s="53" t="s">
        <v>272</v>
      </c>
      <c r="G13" s="51" t="s">
        <v>94</v>
      </c>
      <c r="H13" s="51" t="s">
        <v>253</v>
      </c>
      <c r="I13" s="51" t="s">
        <v>247</v>
      </c>
      <c r="J13" s="1"/>
      <c r="K13" s="51">
        <v>0</v>
      </c>
      <c r="L13" s="51">
        <v>1.5</v>
      </c>
      <c r="M13" s="51" t="s">
        <v>237</v>
      </c>
      <c r="N13" s="51">
        <v>1</v>
      </c>
      <c r="O13" s="51">
        <v>14</v>
      </c>
      <c r="P13" s="51">
        <v>17</v>
      </c>
      <c r="Q13" s="51">
        <v>2.1</v>
      </c>
      <c r="R13" s="51" t="s">
        <v>240</v>
      </c>
      <c r="S13" s="51">
        <v>1.2E-2</v>
      </c>
      <c r="T13" s="51">
        <v>4.7</v>
      </c>
      <c r="U13" s="51">
        <v>5.4</v>
      </c>
      <c r="V13" s="51">
        <v>0.189</v>
      </c>
      <c r="W13" s="51">
        <v>0.2</v>
      </c>
      <c r="X13" s="51">
        <v>0.03</v>
      </c>
      <c r="Y13" s="51">
        <v>0.03</v>
      </c>
      <c r="Z13" s="51" t="s">
        <v>227</v>
      </c>
      <c r="AA13" s="51">
        <v>0.16</v>
      </c>
      <c r="AB13" s="51">
        <v>5.7</v>
      </c>
      <c r="AC13" s="51"/>
      <c r="AD13" s="51"/>
      <c r="AE13" s="51"/>
      <c r="AF13" s="51"/>
      <c r="AG13" s="51"/>
      <c r="AH13" s="51" t="s">
        <v>273</v>
      </c>
      <c r="AI13" s="51" t="s">
        <v>274</v>
      </c>
      <c r="AJ13" s="51" t="s">
        <v>275</v>
      </c>
      <c r="AK13" s="51" t="s">
        <v>276</v>
      </c>
      <c r="AL13" s="1"/>
      <c r="AM13" s="1"/>
    </row>
    <row r="14" spans="1:39" x14ac:dyDescent="0.25">
      <c r="A14" s="224" t="s">
        <v>277</v>
      </c>
      <c r="B14" s="225"/>
      <c r="C14" s="51" t="s">
        <v>214</v>
      </c>
      <c r="D14" s="1"/>
      <c r="E14" s="52" t="s">
        <v>215</v>
      </c>
      <c r="F14" s="53" t="s">
        <v>278</v>
      </c>
      <c r="G14" s="51" t="s">
        <v>18</v>
      </c>
      <c r="H14" s="51" t="s">
        <v>279</v>
      </c>
      <c r="I14" s="51" t="s">
        <v>218</v>
      </c>
      <c r="J14" s="1"/>
      <c r="K14" s="51">
        <v>0</v>
      </c>
      <c r="L14" s="51">
        <v>1</v>
      </c>
      <c r="M14" s="51">
        <v>1</v>
      </c>
      <c r="N14" s="51">
        <v>1</v>
      </c>
      <c r="O14" s="51">
        <v>12</v>
      </c>
      <c r="P14" s="51">
        <v>17</v>
      </c>
      <c r="Q14" s="51">
        <v>1.7</v>
      </c>
      <c r="R14" s="51">
        <v>0.19</v>
      </c>
      <c r="S14" s="51">
        <v>1.7000000000000001E-2</v>
      </c>
      <c r="T14" s="51">
        <v>5.7</v>
      </c>
      <c r="U14" s="51">
        <v>6.1</v>
      </c>
      <c r="V14" s="51">
        <v>3.7999999999999999E-2</v>
      </c>
      <c r="W14" s="51">
        <v>1.03</v>
      </c>
      <c r="X14" s="51">
        <v>0.06</v>
      </c>
      <c r="Y14" s="51">
        <v>0.04</v>
      </c>
      <c r="Z14" s="51" t="s">
        <v>227</v>
      </c>
      <c r="AA14" s="51">
        <v>0.14000000000000001</v>
      </c>
      <c r="AB14" s="51">
        <v>1.5</v>
      </c>
      <c r="AC14" s="51"/>
      <c r="AD14" s="51"/>
      <c r="AE14" s="51"/>
      <c r="AF14" s="51"/>
      <c r="AG14" s="51"/>
      <c r="AH14" s="51" t="s">
        <v>229</v>
      </c>
      <c r="AI14" s="51" t="s">
        <v>280</v>
      </c>
      <c r="AJ14" s="51" t="s">
        <v>281</v>
      </c>
      <c r="AK14" s="51" t="s">
        <v>282</v>
      </c>
      <c r="AL14" s="1"/>
      <c r="AM14" s="1"/>
    </row>
    <row r="15" spans="1:39" x14ac:dyDescent="0.25">
      <c r="A15" s="224" t="s">
        <v>283</v>
      </c>
      <c r="B15" s="225"/>
      <c r="C15" s="51" t="s">
        <v>214</v>
      </c>
      <c r="D15" s="1"/>
      <c r="E15" s="52" t="s">
        <v>215</v>
      </c>
      <c r="F15" s="53" t="s">
        <v>284</v>
      </c>
      <c r="G15" s="51" t="s">
        <v>55</v>
      </c>
      <c r="H15" s="51" t="s">
        <v>279</v>
      </c>
      <c r="I15" s="51" t="s">
        <v>225</v>
      </c>
      <c r="J15" s="1"/>
      <c r="K15" s="51">
        <v>0</v>
      </c>
      <c r="L15" s="51">
        <v>1</v>
      </c>
      <c r="M15" s="51" t="s">
        <v>237</v>
      </c>
      <c r="N15" s="51" t="s">
        <v>237</v>
      </c>
      <c r="O15" s="51">
        <v>11</v>
      </c>
      <c r="P15" s="51" t="s">
        <v>238</v>
      </c>
      <c r="Q15" s="51">
        <v>0.5</v>
      </c>
      <c r="R15" s="51">
        <v>0.1</v>
      </c>
      <c r="S15" s="51" t="s">
        <v>226</v>
      </c>
      <c r="T15" s="51">
        <v>5.2</v>
      </c>
      <c r="U15" s="51">
        <v>5.9</v>
      </c>
      <c r="V15" s="51">
        <v>4.1000000000000002E-2</v>
      </c>
      <c r="W15" s="51">
        <v>0.36</v>
      </c>
      <c r="X15" s="51">
        <v>0.03</v>
      </c>
      <c r="Y15" s="51">
        <v>0.02</v>
      </c>
      <c r="Z15" s="51" t="s">
        <v>227</v>
      </c>
      <c r="AA15" s="51">
        <v>0.16</v>
      </c>
      <c r="AB15" s="51" t="s">
        <v>228</v>
      </c>
      <c r="AC15" s="51"/>
      <c r="AD15" s="51"/>
      <c r="AE15" s="51"/>
      <c r="AF15" s="51"/>
      <c r="AG15" s="51"/>
      <c r="AH15" s="51" t="s">
        <v>285</v>
      </c>
      <c r="AI15" s="51" t="s">
        <v>286</v>
      </c>
      <c r="AJ15" s="51" t="s">
        <v>287</v>
      </c>
      <c r="AK15" s="51" t="s">
        <v>288</v>
      </c>
      <c r="AL15" s="1"/>
      <c r="AM15" s="1"/>
    </row>
    <row r="16" spans="1:39" x14ac:dyDescent="0.25">
      <c r="A16" s="224" t="s">
        <v>289</v>
      </c>
      <c r="B16" s="225"/>
      <c r="C16" s="51" t="s">
        <v>214</v>
      </c>
      <c r="D16" s="1"/>
      <c r="E16" s="52" t="s">
        <v>215</v>
      </c>
      <c r="F16" s="53" t="s">
        <v>290</v>
      </c>
      <c r="G16" s="51" t="s">
        <v>235</v>
      </c>
      <c r="H16" s="51" t="s">
        <v>279</v>
      </c>
      <c r="I16" s="51" t="s">
        <v>236</v>
      </c>
      <c r="J16" s="1"/>
      <c r="K16" s="51">
        <v>0</v>
      </c>
      <c r="L16" s="51">
        <v>1</v>
      </c>
      <c r="M16" s="51" t="s">
        <v>237</v>
      </c>
      <c r="N16" s="51" t="s">
        <v>237</v>
      </c>
      <c r="O16" s="51">
        <v>17</v>
      </c>
      <c r="P16" s="51" t="s">
        <v>238</v>
      </c>
      <c r="Q16" s="51">
        <v>0.6</v>
      </c>
      <c r="R16" s="51">
        <v>7.0000000000000007E-2</v>
      </c>
      <c r="S16" s="51" t="s">
        <v>226</v>
      </c>
      <c r="T16" s="51">
        <v>4.8</v>
      </c>
      <c r="U16" s="51">
        <v>5.5</v>
      </c>
      <c r="V16" s="51">
        <v>9.7000000000000003E-2</v>
      </c>
      <c r="W16" s="51">
        <v>0.13</v>
      </c>
      <c r="X16" s="51">
        <v>0.02</v>
      </c>
      <c r="Y16" s="51">
        <v>0.02</v>
      </c>
      <c r="Z16" s="51" t="s">
        <v>227</v>
      </c>
      <c r="AA16" s="51">
        <v>0.11</v>
      </c>
      <c r="AB16" s="51" t="s">
        <v>228</v>
      </c>
      <c r="AC16" s="51"/>
      <c r="AD16" s="51"/>
      <c r="AE16" s="51"/>
      <c r="AF16" s="51"/>
      <c r="AG16" s="51"/>
      <c r="AH16" s="51" t="s">
        <v>291</v>
      </c>
      <c r="AI16" s="51" t="s">
        <v>292</v>
      </c>
      <c r="AJ16" s="51" t="s">
        <v>293</v>
      </c>
      <c r="AK16" s="51" t="s">
        <v>294</v>
      </c>
      <c r="AL16" s="1"/>
      <c r="AM16" s="1"/>
    </row>
    <row r="17" spans="1:39" x14ac:dyDescent="0.25">
      <c r="A17" s="224" t="s">
        <v>295</v>
      </c>
      <c r="B17" s="225"/>
      <c r="C17" s="51" t="s">
        <v>214</v>
      </c>
      <c r="D17" s="1"/>
      <c r="E17" s="52" t="s">
        <v>215</v>
      </c>
      <c r="F17" s="53" t="s">
        <v>296</v>
      </c>
      <c r="G17" s="51" t="s">
        <v>94</v>
      </c>
      <c r="H17" s="51" t="s">
        <v>279</v>
      </c>
      <c r="I17" s="51" t="s">
        <v>247</v>
      </c>
      <c r="J17" s="1"/>
      <c r="K17" s="51">
        <v>5</v>
      </c>
      <c r="L17" s="51">
        <v>1.5</v>
      </c>
      <c r="M17" s="51" t="s">
        <v>237</v>
      </c>
      <c r="N17" s="51" t="s">
        <v>237</v>
      </c>
      <c r="O17" s="51">
        <v>14</v>
      </c>
      <c r="P17" s="51" t="s">
        <v>238</v>
      </c>
      <c r="Q17" s="51">
        <v>2.7</v>
      </c>
      <c r="R17" s="51">
        <v>0.06</v>
      </c>
      <c r="S17" s="51">
        <v>1.0999999999999999E-2</v>
      </c>
      <c r="T17" s="51">
        <v>4.7</v>
      </c>
      <c r="U17" s="51">
        <v>5.4</v>
      </c>
      <c r="V17" s="51">
        <v>0.187</v>
      </c>
      <c r="W17" s="51">
        <v>0.27</v>
      </c>
      <c r="X17" s="51">
        <v>7.0000000000000007E-2</v>
      </c>
      <c r="Y17" s="51">
        <v>0.04</v>
      </c>
      <c r="Z17" s="51" t="s">
        <v>227</v>
      </c>
      <c r="AA17" s="51">
        <v>0.2</v>
      </c>
      <c r="AB17" s="51">
        <v>23.1</v>
      </c>
      <c r="AC17" s="51"/>
      <c r="AD17" s="51"/>
      <c r="AE17" s="51"/>
      <c r="AF17" s="51"/>
      <c r="AG17" s="51"/>
      <c r="AH17" s="51" t="s">
        <v>297</v>
      </c>
      <c r="AI17" s="51" t="s">
        <v>298</v>
      </c>
      <c r="AJ17" s="51" t="s">
        <v>299</v>
      </c>
      <c r="AK17" s="51" t="s">
        <v>300</v>
      </c>
      <c r="AL17" s="1"/>
      <c r="AM17" s="1"/>
    </row>
    <row r="18" spans="1:39" x14ac:dyDescent="0.25">
      <c r="A18" s="224" t="s">
        <v>301</v>
      </c>
      <c r="B18" s="225"/>
      <c r="C18" s="51" t="s">
        <v>214</v>
      </c>
      <c r="D18" s="1"/>
      <c r="E18" s="52" t="s">
        <v>215</v>
      </c>
      <c r="F18" s="53" t="s">
        <v>302</v>
      </c>
      <c r="G18" s="51" t="s">
        <v>18</v>
      </c>
      <c r="H18" s="51" t="s">
        <v>303</v>
      </c>
      <c r="I18" s="51" t="s">
        <v>218</v>
      </c>
      <c r="J18" s="1"/>
      <c r="K18" s="51" t="s">
        <v>304</v>
      </c>
      <c r="L18" s="51">
        <v>1</v>
      </c>
      <c r="M18" s="51">
        <v>3</v>
      </c>
      <c r="N18" s="51">
        <v>1</v>
      </c>
      <c r="O18" s="51">
        <v>10</v>
      </c>
      <c r="P18" s="51">
        <v>16</v>
      </c>
      <c r="Q18" s="51">
        <v>1.3</v>
      </c>
      <c r="R18" s="51">
        <v>0.31</v>
      </c>
      <c r="S18" s="51">
        <v>0.02</v>
      </c>
      <c r="T18" s="51">
        <v>5.8</v>
      </c>
      <c r="U18" s="51">
        <v>6.2</v>
      </c>
      <c r="V18" s="51">
        <v>6.4000000000000001E-2</v>
      </c>
      <c r="W18" s="51">
        <v>1.05</v>
      </c>
      <c r="X18" s="51">
        <v>0.26</v>
      </c>
      <c r="Y18" s="51">
        <v>0.04</v>
      </c>
      <c r="Z18" s="51">
        <v>0.03</v>
      </c>
      <c r="AA18" s="51">
        <v>0.36</v>
      </c>
      <c r="AB18" s="51">
        <v>14</v>
      </c>
      <c r="AC18" s="51"/>
      <c r="AD18" s="51"/>
      <c r="AE18" s="51"/>
      <c r="AF18" s="51"/>
      <c r="AG18" s="51"/>
      <c r="AH18" s="51" t="s">
        <v>260</v>
      </c>
      <c r="AI18" s="51" t="s">
        <v>305</v>
      </c>
      <c r="AJ18" s="51" t="s">
        <v>306</v>
      </c>
      <c r="AK18" s="51" t="s">
        <v>307</v>
      </c>
      <c r="AL18" s="1"/>
      <c r="AM18" s="1"/>
    </row>
    <row r="19" spans="1:39" x14ac:dyDescent="0.25">
      <c r="A19" s="224" t="s">
        <v>308</v>
      </c>
      <c r="B19" s="225"/>
      <c r="C19" s="51" t="s">
        <v>214</v>
      </c>
      <c r="D19" s="1"/>
      <c r="E19" s="52" t="s">
        <v>215</v>
      </c>
      <c r="F19" s="53" t="s">
        <v>309</v>
      </c>
      <c r="G19" s="51" t="s">
        <v>55</v>
      </c>
      <c r="H19" s="51" t="s">
        <v>303</v>
      </c>
      <c r="I19" s="51" t="s">
        <v>225</v>
      </c>
      <c r="J19" s="1"/>
      <c r="K19" s="51">
        <v>5</v>
      </c>
      <c r="L19" s="51">
        <v>1</v>
      </c>
      <c r="M19" s="51">
        <v>1</v>
      </c>
      <c r="N19" s="51">
        <v>2</v>
      </c>
      <c r="O19" s="51">
        <v>11</v>
      </c>
      <c r="P19" s="51" t="s">
        <v>238</v>
      </c>
      <c r="Q19" s="51">
        <v>1.5</v>
      </c>
      <c r="R19" s="51">
        <v>0.23</v>
      </c>
      <c r="S19" s="51">
        <v>1.7999999999999999E-2</v>
      </c>
      <c r="T19" s="51">
        <v>5.5</v>
      </c>
      <c r="U19" s="51">
        <v>6.2</v>
      </c>
      <c r="V19" s="51">
        <v>8.1000000000000003E-2</v>
      </c>
      <c r="W19" s="51">
        <v>0.63</v>
      </c>
      <c r="X19" s="51">
        <v>0.12</v>
      </c>
      <c r="Y19" s="51">
        <v>0.03</v>
      </c>
      <c r="Z19" s="51">
        <v>0.03</v>
      </c>
      <c r="AA19" s="51">
        <v>0.17</v>
      </c>
      <c r="AB19" s="51" t="s">
        <v>228</v>
      </c>
      <c r="AC19" s="51"/>
      <c r="AD19" s="51"/>
      <c r="AE19" s="51"/>
      <c r="AF19" s="51"/>
      <c r="AG19" s="51"/>
      <c r="AH19" s="51" t="s">
        <v>260</v>
      </c>
      <c r="AI19" s="51" t="s">
        <v>310</v>
      </c>
      <c r="AJ19" s="51" t="s">
        <v>311</v>
      </c>
      <c r="AK19" s="51" t="s">
        <v>312</v>
      </c>
      <c r="AL19" s="1"/>
      <c r="AM19" s="1"/>
    </row>
    <row r="20" spans="1:39" x14ac:dyDescent="0.25">
      <c r="A20" s="224" t="s">
        <v>313</v>
      </c>
      <c r="B20" s="225"/>
      <c r="C20" s="51" t="s">
        <v>214</v>
      </c>
      <c r="D20" s="1"/>
      <c r="E20" s="52" t="s">
        <v>215</v>
      </c>
      <c r="F20" s="53" t="s">
        <v>314</v>
      </c>
      <c r="G20" s="51" t="s">
        <v>235</v>
      </c>
      <c r="H20" s="51" t="s">
        <v>303</v>
      </c>
      <c r="I20" s="51" t="s">
        <v>315</v>
      </c>
      <c r="J20" s="1"/>
      <c r="K20" s="51">
        <v>0</v>
      </c>
      <c r="L20" s="51">
        <v>1</v>
      </c>
      <c r="M20" s="51" t="s">
        <v>237</v>
      </c>
      <c r="N20" s="51" t="s">
        <v>237</v>
      </c>
      <c r="O20" s="51">
        <v>12</v>
      </c>
      <c r="P20" s="51">
        <v>17</v>
      </c>
      <c r="Q20" s="51">
        <v>0.8</v>
      </c>
      <c r="R20" s="51">
        <v>0.06</v>
      </c>
      <c r="S20" s="51" t="s">
        <v>226</v>
      </c>
      <c r="T20" s="51">
        <v>5.0999999999999996</v>
      </c>
      <c r="U20" s="51">
        <v>6.2</v>
      </c>
      <c r="V20" s="51">
        <v>0.20200000000000001</v>
      </c>
      <c r="W20" s="51">
        <v>0.13</v>
      </c>
      <c r="X20" s="51">
        <v>0.03</v>
      </c>
      <c r="Y20" s="51">
        <v>0.02</v>
      </c>
      <c r="Z20" s="51">
        <v>0.01</v>
      </c>
      <c r="AA20" s="51">
        <v>0.12</v>
      </c>
      <c r="AB20" s="51" t="s">
        <v>228</v>
      </c>
      <c r="AC20" s="51"/>
      <c r="AD20" s="51"/>
      <c r="AE20" s="51"/>
      <c r="AF20" s="51"/>
      <c r="AG20" s="51"/>
      <c r="AH20" s="51" t="s">
        <v>316</v>
      </c>
      <c r="AI20" s="51" t="s">
        <v>317</v>
      </c>
      <c r="AJ20" s="51" t="s">
        <v>318</v>
      </c>
      <c r="AK20" s="51" t="s">
        <v>257</v>
      </c>
      <c r="AL20" s="1"/>
      <c r="AM20" s="1"/>
    </row>
    <row r="21" spans="1:39" x14ac:dyDescent="0.25">
      <c r="A21" s="224" t="s">
        <v>319</v>
      </c>
      <c r="B21" s="225"/>
      <c r="C21" s="51" t="s">
        <v>214</v>
      </c>
      <c r="D21" s="1"/>
      <c r="E21" s="52" t="s">
        <v>215</v>
      </c>
      <c r="F21" s="53" t="s">
        <v>320</v>
      </c>
      <c r="G21" s="51" t="s">
        <v>94</v>
      </c>
      <c r="H21" s="51" t="s">
        <v>303</v>
      </c>
      <c r="I21" s="51" t="s">
        <v>236</v>
      </c>
      <c r="J21" s="1"/>
      <c r="K21" s="51">
        <v>5</v>
      </c>
      <c r="L21" s="51">
        <v>1</v>
      </c>
      <c r="M21" s="51">
        <v>1</v>
      </c>
      <c r="N21" s="51" t="s">
        <v>237</v>
      </c>
      <c r="O21" s="51">
        <v>16</v>
      </c>
      <c r="P21" s="51" t="s">
        <v>238</v>
      </c>
      <c r="Q21" s="51">
        <v>2.5</v>
      </c>
      <c r="R21" s="51" t="s">
        <v>240</v>
      </c>
      <c r="S21" s="51">
        <v>1.2999999999999999E-2</v>
      </c>
      <c r="T21" s="51">
        <v>4.7</v>
      </c>
      <c r="U21" s="51">
        <v>5.6</v>
      </c>
      <c r="V21" s="51">
        <v>0.19400000000000001</v>
      </c>
      <c r="W21" s="51">
        <v>0.26</v>
      </c>
      <c r="X21" s="51">
        <v>0.08</v>
      </c>
      <c r="Y21" s="51">
        <v>0.04</v>
      </c>
      <c r="Z21" s="51">
        <v>0.02</v>
      </c>
      <c r="AA21" s="51">
        <v>0.25</v>
      </c>
      <c r="AB21" s="51">
        <v>29.6</v>
      </c>
      <c r="AC21" s="51"/>
      <c r="AD21" s="51"/>
      <c r="AE21" s="51"/>
      <c r="AF21" s="51"/>
      <c r="AG21" s="51"/>
      <c r="AH21" s="51" t="s">
        <v>273</v>
      </c>
      <c r="AI21" s="51" t="s">
        <v>321</v>
      </c>
      <c r="AJ21" s="51" t="s">
        <v>322</v>
      </c>
      <c r="AK21" s="51" t="s">
        <v>323</v>
      </c>
      <c r="AL21" s="1"/>
      <c r="AM21" s="1"/>
    </row>
    <row r="22" spans="1:39" x14ac:dyDescent="0.25">
      <c r="A22" s="224" t="s">
        <v>324</v>
      </c>
      <c r="B22" s="225"/>
      <c r="C22" s="51" t="s">
        <v>214</v>
      </c>
      <c r="D22" s="1"/>
      <c r="E22" s="52" t="s">
        <v>215</v>
      </c>
      <c r="F22" s="53" t="s">
        <v>325</v>
      </c>
      <c r="G22" s="51" t="s">
        <v>18</v>
      </c>
      <c r="H22" s="51" t="s">
        <v>326</v>
      </c>
      <c r="I22" s="51" t="s">
        <v>218</v>
      </c>
      <c r="J22" s="1"/>
      <c r="K22" s="51">
        <v>5</v>
      </c>
      <c r="L22" s="51">
        <v>1</v>
      </c>
      <c r="M22" s="51">
        <v>3</v>
      </c>
      <c r="N22" s="51">
        <v>7</v>
      </c>
      <c r="O22" s="51">
        <v>15</v>
      </c>
      <c r="P22" s="51">
        <v>17</v>
      </c>
      <c r="Q22" s="51">
        <v>2</v>
      </c>
      <c r="R22" s="51">
        <v>0.3</v>
      </c>
      <c r="S22" s="51">
        <v>2.3E-2</v>
      </c>
      <c r="T22" s="51">
        <v>5.6</v>
      </c>
      <c r="U22" s="51">
        <v>6.2</v>
      </c>
      <c r="V22" s="51">
        <v>3.7999999999999999E-2</v>
      </c>
      <c r="W22" s="51">
        <v>1</v>
      </c>
      <c r="X22" s="51">
        <v>7.0000000000000007E-2</v>
      </c>
      <c r="Y22" s="51">
        <v>0.04</v>
      </c>
      <c r="Z22" s="51" t="s">
        <v>227</v>
      </c>
      <c r="AA22" s="51">
        <v>0.12</v>
      </c>
      <c r="AB22" s="51">
        <v>15.2</v>
      </c>
      <c r="AC22" s="51"/>
      <c r="AD22" s="51"/>
      <c r="AE22" s="51"/>
      <c r="AF22" s="51"/>
      <c r="AG22" s="51"/>
      <c r="AH22" s="51" t="s">
        <v>327</v>
      </c>
      <c r="AI22" s="51" t="s">
        <v>328</v>
      </c>
      <c r="AJ22" s="51" t="s">
        <v>329</v>
      </c>
      <c r="AK22" s="51" t="s">
        <v>330</v>
      </c>
      <c r="AL22" s="1"/>
      <c r="AM22" s="1"/>
    </row>
    <row r="23" spans="1:39" x14ac:dyDescent="0.25">
      <c r="A23" s="224" t="s">
        <v>331</v>
      </c>
      <c r="B23" s="225"/>
      <c r="C23" s="51" t="s">
        <v>214</v>
      </c>
      <c r="D23" s="1"/>
      <c r="E23" s="52" t="s">
        <v>215</v>
      </c>
      <c r="F23" s="53" t="s">
        <v>332</v>
      </c>
      <c r="G23" s="51" t="s">
        <v>55</v>
      </c>
      <c r="H23" s="51" t="s">
        <v>326</v>
      </c>
      <c r="I23" s="51" t="s">
        <v>225</v>
      </c>
      <c r="J23" s="1"/>
      <c r="K23" s="51">
        <v>0</v>
      </c>
      <c r="L23" s="51">
        <v>1</v>
      </c>
      <c r="M23" s="51" t="s">
        <v>237</v>
      </c>
      <c r="N23" s="51">
        <v>3</v>
      </c>
      <c r="O23" s="51">
        <v>11</v>
      </c>
      <c r="P23" s="51" t="s">
        <v>238</v>
      </c>
      <c r="Q23" s="51">
        <v>3.7</v>
      </c>
      <c r="R23" s="51">
        <v>0.17</v>
      </c>
      <c r="S23" s="51">
        <v>0.02</v>
      </c>
      <c r="T23" s="51">
        <v>5.0999999999999996</v>
      </c>
      <c r="U23" s="51">
        <v>5.7</v>
      </c>
      <c r="V23" s="51">
        <v>6.7000000000000004E-2</v>
      </c>
      <c r="W23" s="51">
        <v>0.45</v>
      </c>
      <c r="X23" s="51">
        <v>0.03</v>
      </c>
      <c r="Y23" s="51">
        <v>0.03</v>
      </c>
      <c r="Z23" s="51" t="s">
        <v>227</v>
      </c>
      <c r="AA23" s="51" t="s">
        <v>333</v>
      </c>
      <c r="AB23" s="51">
        <v>6</v>
      </c>
      <c r="AC23" s="51"/>
      <c r="AD23" s="51"/>
      <c r="AE23" s="51"/>
      <c r="AF23" s="51"/>
      <c r="AG23" s="51"/>
      <c r="AH23" s="51" t="s">
        <v>316</v>
      </c>
      <c r="AI23" s="51" t="s">
        <v>334</v>
      </c>
      <c r="AJ23" s="51" t="s">
        <v>335</v>
      </c>
      <c r="AK23" s="51" t="s">
        <v>336</v>
      </c>
      <c r="AL23" s="1"/>
      <c r="AM23" s="1"/>
    </row>
    <row r="24" spans="1:39" x14ac:dyDescent="0.25">
      <c r="A24" s="224" t="s">
        <v>337</v>
      </c>
      <c r="B24" s="225"/>
      <c r="C24" s="51" t="s">
        <v>214</v>
      </c>
      <c r="D24" s="1"/>
      <c r="E24" s="52" t="s">
        <v>215</v>
      </c>
      <c r="F24" s="53" t="s">
        <v>338</v>
      </c>
      <c r="G24" s="51" t="s">
        <v>235</v>
      </c>
      <c r="H24" s="51" t="s">
        <v>326</v>
      </c>
      <c r="I24" s="51" t="s">
        <v>315</v>
      </c>
      <c r="J24" s="1"/>
      <c r="K24" s="51">
        <v>0</v>
      </c>
      <c r="L24" s="51">
        <v>1.5</v>
      </c>
      <c r="M24" s="51" t="s">
        <v>237</v>
      </c>
      <c r="N24" s="51">
        <v>1</v>
      </c>
      <c r="O24" s="51">
        <v>16</v>
      </c>
      <c r="P24" s="51" t="s">
        <v>238</v>
      </c>
      <c r="Q24" s="51">
        <v>1.3</v>
      </c>
      <c r="R24" s="51">
        <v>0.05</v>
      </c>
      <c r="S24" s="51">
        <v>0.01</v>
      </c>
      <c r="T24" s="51">
        <v>4.9000000000000004</v>
      </c>
      <c r="U24" s="51">
        <v>5.6</v>
      </c>
      <c r="V24" s="51">
        <v>0.11700000000000001</v>
      </c>
      <c r="W24" s="51">
        <v>0.14000000000000001</v>
      </c>
      <c r="X24" s="51">
        <v>0.02</v>
      </c>
      <c r="Y24" s="51">
        <v>0.02</v>
      </c>
      <c r="Z24" s="51" t="s">
        <v>227</v>
      </c>
      <c r="AA24" s="51">
        <v>0.13</v>
      </c>
      <c r="AB24" s="51">
        <v>6.3</v>
      </c>
      <c r="AC24" s="51"/>
      <c r="AD24" s="51"/>
      <c r="AE24" s="51"/>
      <c r="AF24" s="51"/>
      <c r="AG24" s="51"/>
      <c r="AH24" s="51" t="s">
        <v>316</v>
      </c>
      <c r="AI24" s="51" t="s">
        <v>339</v>
      </c>
      <c r="AJ24" s="51" t="s">
        <v>340</v>
      </c>
      <c r="AK24" s="51" t="s">
        <v>288</v>
      </c>
      <c r="AL24" s="1"/>
      <c r="AM24" s="1"/>
    </row>
    <row r="25" spans="1:39" x14ac:dyDescent="0.25">
      <c r="A25" s="224" t="s">
        <v>341</v>
      </c>
      <c r="B25" s="225"/>
      <c r="C25" s="51" t="s">
        <v>214</v>
      </c>
      <c r="D25" s="1"/>
      <c r="E25" s="52" t="s">
        <v>215</v>
      </c>
      <c r="F25" s="53" t="s">
        <v>342</v>
      </c>
      <c r="G25" s="51" t="s">
        <v>94</v>
      </c>
      <c r="H25" s="51" t="s">
        <v>326</v>
      </c>
      <c r="I25" s="51" t="s">
        <v>236</v>
      </c>
      <c r="J25" s="1"/>
      <c r="K25" s="51">
        <v>5</v>
      </c>
      <c r="L25" s="51">
        <v>1.5</v>
      </c>
      <c r="M25" s="51" t="s">
        <v>237</v>
      </c>
      <c r="N25" s="51" t="s">
        <v>237</v>
      </c>
      <c r="O25" s="51">
        <v>19</v>
      </c>
      <c r="P25" s="51" t="s">
        <v>238</v>
      </c>
      <c r="Q25" s="51">
        <v>2.1</v>
      </c>
      <c r="R25" s="51">
        <v>0.05</v>
      </c>
      <c r="S25" s="51">
        <v>1.2999999999999999E-2</v>
      </c>
      <c r="T25" s="51">
        <v>4.5</v>
      </c>
      <c r="U25" s="51">
        <v>5.2</v>
      </c>
      <c r="V25" s="51">
        <v>0.247</v>
      </c>
      <c r="W25" s="51">
        <v>0.2</v>
      </c>
      <c r="X25" s="51">
        <v>0.03</v>
      </c>
      <c r="Y25" s="51">
        <v>0.03</v>
      </c>
      <c r="Z25" s="51" t="s">
        <v>227</v>
      </c>
      <c r="AA25" s="51">
        <v>0.17</v>
      </c>
      <c r="AB25" s="51">
        <v>11.7</v>
      </c>
      <c r="AC25" s="51"/>
      <c r="AD25" s="51"/>
      <c r="AE25" s="51"/>
      <c r="AF25" s="51"/>
      <c r="AG25" s="51"/>
      <c r="AH25" s="51" t="s">
        <v>343</v>
      </c>
      <c r="AI25" s="51" t="s">
        <v>344</v>
      </c>
      <c r="AJ25" s="51" t="s">
        <v>345</v>
      </c>
      <c r="AK25" s="51" t="s">
        <v>346</v>
      </c>
      <c r="AL25" s="1"/>
      <c r="AM25" s="1"/>
    </row>
    <row r="26" spans="1:39" x14ac:dyDescent="0.25">
      <c r="A26" s="224" t="s">
        <v>347</v>
      </c>
      <c r="B26" s="225"/>
      <c r="C26" s="51" t="s">
        <v>214</v>
      </c>
      <c r="D26" s="1"/>
      <c r="E26" s="52" t="s">
        <v>215</v>
      </c>
      <c r="F26" s="53" t="s">
        <v>348</v>
      </c>
      <c r="G26" s="51" t="s">
        <v>18</v>
      </c>
      <c r="H26" s="51" t="s">
        <v>349</v>
      </c>
      <c r="I26" s="51" t="s">
        <v>218</v>
      </c>
      <c r="J26" s="1"/>
      <c r="K26" s="51">
        <v>0</v>
      </c>
      <c r="L26" s="51">
        <v>1</v>
      </c>
      <c r="M26" s="51">
        <v>1</v>
      </c>
      <c r="N26" s="51">
        <v>3</v>
      </c>
      <c r="O26" s="51">
        <v>10</v>
      </c>
      <c r="P26" s="51" t="s">
        <v>238</v>
      </c>
      <c r="Q26" s="51">
        <v>1.2</v>
      </c>
      <c r="R26" s="51">
        <v>0.19</v>
      </c>
      <c r="S26" s="51">
        <v>1.4999999999999999E-2</v>
      </c>
      <c r="T26" s="51">
        <v>5.3</v>
      </c>
      <c r="U26" s="51">
        <v>5.8</v>
      </c>
      <c r="V26" s="51">
        <v>7.5999999999999998E-2</v>
      </c>
      <c r="W26" s="51">
        <v>0.82</v>
      </c>
      <c r="X26" s="51">
        <v>0.06</v>
      </c>
      <c r="Y26" s="51">
        <v>0.04</v>
      </c>
      <c r="Z26" s="51" t="s">
        <v>227</v>
      </c>
      <c r="AA26" s="51" t="s">
        <v>333</v>
      </c>
      <c r="AB26" s="51">
        <v>4.9000000000000004</v>
      </c>
      <c r="AC26" s="51"/>
      <c r="AD26" s="51"/>
      <c r="AE26" s="51"/>
      <c r="AF26" s="51"/>
      <c r="AG26" s="51"/>
      <c r="AH26" s="51" t="s">
        <v>340</v>
      </c>
      <c r="AI26" s="51" t="s">
        <v>350</v>
      </c>
      <c r="AJ26" s="51" t="s">
        <v>351</v>
      </c>
      <c r="AK26" s="51" t="s">
        <v>352</v>
      </c>
      <c r="AL26" s="1"/>
      <c r="AM26" s="1"/>
    </row>
    <row r="27" spans="1:39" x14ac:dyDescent="0.25">
      <c r="A27" s="224" t="s">
        <v>353</v>
      </c>
      <c r="B27" s="225"/>
      <c r="C27" s="51" t="s">
        <v>214</v>
      </c>
      <c r="D27" s="1"/>
      <c r="E27" s="52" t="s">
        <v>215</v>
      </c>
      <c r="F27" s="53" t="s">
        <v>354</v>
      </c>
      <c r="G27" s="51" t="s">
        <v>55</v>
      </c>
      <c r="H27" s="51" t="s">
        <v>349</v>
      </c>
      <c r="I27" s="51" t="s">
        <v>225</v>
      </c>
      <c r="J27" s="1"/>
      <c r="K27" s="51">
        <v>5</v>
      </c>
      <c r="L27" s="51">
        <v>1</v>
      </c>
      <c r="M27" s="51" t="s">
        <v>237</v>
      </c>
      <c r="N27" s="51">
        <v>2</v>
      </c>
      <c r="O27" s="51">
        <v>9</v>
      </c>
      <c r="P27" s="51" t="s">
        <v>238</v>
      </c>
      <c r="Q27" s="51">
        <v>0.9</v>
      </c>
      <c r="R27" s="51">
        <v>0.15</v>
      </c>
      <c r="S27" s="51">
        <v>1.0999999999999999E-2</v>
      </c>
      <c r="T27" s="51">
        <v>5.0999999999999996</v>
      </c>
      <c r="U27" s="51">
        <v>5.8</v>
      </c>
      <c r="V27" s="51">
        <v>0.123</v>
      </c>
      <c r="W27" s="51">
        <v>0.36</v>
      </c>
      <c r="X27" s="51">
        <v>0.03</v>
      </c>
      <c r="Y27" s="51">
        <v>0.02</v>
      </c>
      <c r="Z27" s="51" t="s">
        <v>227</v>
      </c>
      <c r="AA27" s="51">
        <v>0.19</v>
      </c>
      <c r="AB27" s="51">
        <v>3.6</v>
      </c>
      <c r="AC27" s="51"/>
      <c r="AD27" s="51"/>
      <c r="AE27" s="51"/>
      <c r="AF27" s="51"/>
      <c r="AG27" s="51"/>
      <c r="AH27" s="51" t="s">
        <v>355</v>
      </c>
      <c r="AI27" s="51" t="s">
        <v>356</v>
      </c>
      <c r="AJ27" s="51" t="s">
        <v>357</v>
      </c>
      <c r="AK27" s="51" t="s">
        <v>330</v>
      </c>
      <c r="AL27" s="1"/>
      <c r="AM27" s="1"/>
    </row>
    <row r="28" spans="1:39" x14ac:dyDescent="0.25">
      <c r="A28" s="224" t="s">
        <v>358</v>
      </c>
      <c r="B28" s="225"/>
      <c r="C28" s="51" t="s">
        <v>214</v>
      </c>
      <c r="D28" s="1"/>
      <c r="E28" s="52" t="s">
        <v>215</v>
      </c>
      <c r="F28" s="53" t="s">
        <v>359</v>
      </c>
      <c r="G28" s="51" t="s">
        <v>235</v>
      </c>
      <c r="H28" s="51" t="s">
        <v>349</v>
      </c>
      <c r="I28" s="51" t="s">
        <v>266</v>
      </c>
      <c r="J28" s="1"/>
      <c r="K28" s="51">
        <v>0</v>
      </c>
      <c r="L28" s="51">
        <v>1</v>
      </c>
      <c r="M28" s="51" t="s">
        <v>237</v>
      </c>
      <c r="N28" s="51" t="s">
        <v>237</v>
      </c>
      <c r="O28" s="51">
        <v>13</v>
      </c>
      <c r="P28" s="51" t="s">
        <v>238</v>
      </c>
      <c r="Q28" s="51">
        <v>0.7</v>
      </c>
      <c r="R28" s="51">
        <v>0.08</v>
      </c>
      <c r="S28" s="51" t="s">
        <v>226</v>
      </c>
      <c r="T28" s="51">
        <v>4.9000000000000004</v>
      </c>
      <c r="U28" s="51">
        <v>5.9</v>
      </c>
      <c r="V28" s="51">
        <v>0.14499999999999999</v>
      </c>
      <c r="W28" s="51">
        <v>0.14000000000000001</v>
      </c>
      <c r="X28" s="51">
        <v>0.02</v>
      </c>
      <c r="Y28" s="51">
        <v>0.02</v>
      </c>
      <c r="Z28" s="51" t="s">
        <v>227</v>
      </c>
      <c r="AA28" s="51" t="s">
        <v>333</v>
      </c>
      <c r="AB28" s="51">
        <v>18.3</v>
      </c>
      <c r="AC28" s="51"/>
      <c r="AD28" s="51"/>
      <c r="AE28" s="51"/>
      <c r="AF28" s="51"/>
      <c r="AG28" s="51"/>
      <c r="AH28" s="51" t="s">
        <v>360</v>
      </c>
      <c r="AI28" s="51" t="s">
        <v>361</v>
      </c>
      <c r="AJ28" s="51" t="s">
        <v>327</v>
      </c>
      <c r="AK28" s="51" t="s">
        <v>231</v>
      </c>
      <c r="AL28" s="1"/>
      <c r="AM28" s="1"/>
    </row>
    <row r="29" spans="1:39" x14ac:dyDescent="0.25">
      <c r="A29" s="224" t="s">
        <v>362</v>
      </c>
      <c r="B29" s="225"/>
      <c r="C29" s="51" t="s">
        <v>214</v>
      </c>
      <c r="D29" s="1"/>
      <c r="E29" s="52" t="s">
        <v>215</v>
      </c>
      <c r="F29" s="53" t="s">
        <v>363</v>
      </c>
      <c r="G29" s="51" t="s">
        <v>94</v>
      </c>
      <c r="H29" s="51" t="s">
        <v>349</v>
      </c>
      <c r="I29" s="51" t="s">
        <v>247</v>
      </c>
      <c r="J29" s="1"/>
      <c r="K29" s="51">
        <v>5</v>
      </c>
      <c r="L29" s="51">
        <v>2</v>
      </c>
      <c r="M29" s="51" t="s">
        <v>237</v>
      </c>
      <c r="N29" s="51" t="s">
        <v>237</v>
      </c>
      <c r="O29" s="51">
        <v>10</v>
      </c>
      <c r="P29" s="51">
        <v>18</v>
      </c>
      <c r="Q29" s="51">
        <v>6.2</v>
      </c>
      <c r="R29" s="51">
        <v>0.06</v>
      </c>
      <c r="S29" s="51">
        <v>1.4E-2</v>
      </c>
      <c r="T29" s="51">
        <v>4.7</v>
      </c>
      <c r="U29" s="51">
        <v>5.5</v>
      </c>
      <c r="V29" s="51">
        <v>0.23799999999999999</v>
      </c>
      <c r="W29" s="51">
        <v>0.34</v>
      </c>
      <c r="X29" s="51">
        <v>0.13</v>
      </c>
      <c r="Y29" s="51">
        <v>0.05</v>
      </c>
      <c r="Z29" s="51" t="s">
        <v>227</v>
      </c>
      <c r="AA29" s="51">
        <v>0.25</v>
      </c>
      <c r="AB29" s="51">
        <v>25.7</v>
      </c>
      <c r="AC29" s="51"/>
      <c r="AD29" s="51"/>
      <c r="AE29" s="51"/>
      <c r="AF29" s="51"/>
      <c r="AG29" s="51"/>
      <c r="AH29" s="51" t="s">
        <v>316</v>
      </c>
      <c r="AI29" s="51" t="s">
        <v>364</v>
      </c>
      <c r="AJ29" s="51" t="s">
        <v>365</v>
      </c>
      <c r="AK29" s="51" t="s">
        <v>322</v>
      </c>
      <c r="AL29" s="1"/>
      <c r="AM29" s="1"/>
    </row>
    <row r="30" spans="1:39" x14ac:dyDescent="0.25">
      <c r="A30" s="224" t="s">
        <v>366</v>
      </c>
      <c r="B30" s="225"/>
      <c r="C30" s="51" t="s">
        <v>214</v>
      </c>
      <c r="D30" s="1"/>
      <c r="E30" s="52" t="s">
        <v>215</v>
      </c>
      <c r="F30" s="53" t="s">
        <v>367</v>
      </c>
      <c r="G30" s="51" t="s">
        <v>18</v>
      </c>
      <c r="H30" s="51" t="s">
        <v>368</v>
      </c>
      <c r="I30" s="51" t="s">
        <v>218</v>
      </c>
      <c r="J30" s="1"/>
      <c r="K30" s="51">
        <v>0</v>
      </c>
      <c r="L30" s="51">
        <v>1</v>
      </c>
      <c r="M30" s="51">
        <v>1</v>
      </c>
      <c r="N30" s="51">
        <v>4</v>
      </c>
      <c r="O30" s="51">
        <v>10</v>
      </c>
      <c r="P30" s="51" t="s">
        <v>238</v>
      </c>
      <c r="Q30" s="51">
        <v>1.3</v>
      </c>
      <c r="R30" s="51">
        <v>0.27</v>
      </c>
      <c r="S30" s="51">
        <v>2.4E-2</v>
      </c>
      <c r="T30" s="51">
        <v>5.5</v>
      </c>
      <c r="U30" s="51">
        <v>6.5</v>
      </c>
      <c r="V30" s="51">
        <v>4.5999999999999999E-2</v>
      </c>
      <c r="W30" s="51">
        <v>0.9</v>
      </c>
      <c r="X30" s="51">
        <v>7.0000000000000007E-2</v>
      </c>
      <c r="Y30" s="51">
        <v>0.04</v>
      </c>
      <c r="Z30" s="51" t="s">
        <v>227</v>
      </c>
      <c r="AA30" s="51">
        <v>0.15</v>
      </c>
      <c r="AB30" s="51">
        <v>4</v>
      </c>
      <c r="AC30" s="51"/>
      <c r="AD30" s="51"/>
      <c r="AE30" s="51"/>
      <c r="AF30" s="51"/>
      <c r="AG30" s="51"/>
      <c r="AH30" s="51" t="s">
        <v>229</v>
      </c>
      <c r="AI30" s="51" t="s">
        <v>369</v>
      </c>
      <c r="AJ30" s="51" t="s">
        <v>370</v>
      </c>
      <c r="AK30" s="51" t="s">
        <v>371</v>
      </c>
      <c r="AL30" s="1"/>
      <c r="AM30" s="1"/>
    </row>
    <row r="31" spans="1:39" x14ac:dyDescent="0.25">
      <c r="A31" s="224" t="s">
        <v>372</v>
      </c>
      <c r="B31" s="225"/>
      <c r="C31" s="51" t="s">
        <v>214</v>
      </c>
      <c r="D31" s="1"/>
      <c r="E31" s="52" t="s">
        <v>215</v>
      </c>
      <c r="F31" s="53" t="s">
        <v>373</v>
      </c>
      <c r="G31" s="51" t="s">
        <v>55</v>
      </c>
      <c r="H31" s="51" t="s">
        <v>368</v>
      </c>
      <c r="I31" s="51" t="s">
        <v>315</v>
      </c>
      <c r="J31" s="1"/>
      <c r="K31" s="51">
        <v>0</v>
      </c>
      <c r="L31" s="51">
        <v>1</v>
      </c>
      <c r="M31" s="51">
        <v>1</v>
      </c>
      <c r="N31" s="51">
        <v>2</v>
      </c>
      <c r="O31" s="51">
        <v>12</v>
      </c>
      <c r="P31" s="51" t="s">
        <v>238</v>
      </c>
      <c r="Q31" s="51">
        <v>5.4</v>
      </c>
      <c r="R31" s="51">
        <v>0.1</v>
      </c>
      <c r="S31" s="51">
        <v>1.0999999999999999E-2</v>
      </c>
      <c r="T31" s="51">
        <v>5.0999999999999996</v>
      </c>
      <c r="U31" s="51">
        <v>5.8</v>
      </c>
      <c r="V31" s="51">
        <v>6.9000000000000006E-2</v>
      </c>
      <c r="W31" s="51">
        <v>0.32</v>
      </c>
      <c r="X31" s="51">
        <v>0.03</v>
      </c>
      <c r="Y31" s="51">
        <v>0.02</v>
      </c>
      <c r="Z31" s="51" t="s">
        <v>227</v>
      </c>
      <c r="AA31" s="51">
        <v>0.13</v>
      </c>
      <c r="AB31" s="51">
        <v>4.3</v>
      </c>
      <c r="AC31" s="51"/>
      <c r="AD31" s="51"/>
      <c r="AE31" s="51"/>
      <c r="AF31" s="51"/>
      <c r="AG31" s="51"/>
      <c r="AH31" s="51" t="s">
        <v>285</v>
      </c>
      <c r="AI31" s="51" t="s">
        <v>374</v>
      </c>
      <c r="AJ31" s="51" t="s">
        <v>375</v>
      </c>
      <c r="AK31" s="51" t="s">
        <v>376</v>
      </c>
      <c r="AL31" s="1"/>
      <c r="AM31" s="1"/>
    </row>
    <row r="32" spans="1:39" x14ac:dyDescent="0.25">
      <c r="A32" s="224" t="s">
        <v>377</v>
      </c>
      <c r="B32" s="225"/>
      <c r="C32" s="51" t="s">
        <v>214</v>
      </c>
      <c r="D32" s="1"/>
      <c r="E32" s="52" t="s">
        <v>215</v>
      </c>
      <c r="F32" s="53" t="s">
        <v>378</v>
      </c>
      <c r="G32" s="51" t="s">
        <v>235</v>
      </c>
      <c r="H32" s="51" t="s">
        <v>368</v>
      </c>
      <c r="I32" s="51" t="s">
        <v>236</v>
      </c>
      <c r="J32" s="1"/>
      <c r="K32" s="51">
        <v>0</v>
      </c>
      <c r="L32" s="51">
        <v>1</v>
      </c>
      <c r="M32" s="51" t="s">
        <v>237</v>
      </c>
      <c r="N32" s="51">
        <v>1</v>
      </c>
      <c r="O32" s="51">
        <v>18</v>
      </c>
      <c r="P32" s="51" t="s">
        <v>238</v>
      </c>
      <c r="Q32" s="51">
        <v>1</v>
      </c>
      <c r="R32" s="51" t="s">
        <v>240</v>
      </c>
      <c r="S32" s="51">
        <v>0.01</v>
      </c>
      <c r="T32" s="51">
        <v>4.8</v>
      </c>
      <c r="U32" s="51">
        <v>5.4</v>
      </c>
      <c r="V32" s="51">
        <v>0.13100000000000001</v>
      </c>
      <c r="W32" s="51">
        <v>0.15</v>
      </c>
      <c r="X32" s="51">
        <v>0.03</v>
      </c>
      <c r="Y32" s="51">
        <v>0.03</v>
      </c>
      <c r="Z32" s="51" t="s">
        <v>227</v>
      </c>
      <c r="AA32" s="51">
        <v>0.14000000000000001</v>
      </c>
      <c r="AB32" s="51">
        <v>7.3</v>
      </c>
      <c r="AC32" s="51"/>
      <c r="AD32" s="51"/>
      <c r="AE32" s="51"/>
      <c r="AF32" s="51"/>
      <c r="AG32" s="51"/>
      <c r="AH32" s="51" t="s">
        <v>379</v>
      </c>
      <c r="AI32" s="51" t="s">
        <v>242</v>
      </c>
      <c r="AJ32" s="51" t="s">
        <v>380</v>
      </c>
      <c r="AK32" s="51" t="s">
        <v>381</v>
      </c>
      <c r="AL32" s="1"/>
      <c r="AM32" s="1"/>
    </row>
    <row r="33" spans="1:39" x14ac:dyDescent="0.25">
      <c r="A33" s="224" t="s">
        <v>382</v>
      </c>
      <c r="B33" s="225"/>
      <c r="C33" s="51" t="s">
        <v>214</v>
      </c>
      <c r="D33" s="1"/>
      <c r="E33" s="52" t="s">
        <v>215</v>
      </c>
      <c r="F33" s="53" t="s">
        <v>383</v>
      </c>
      <c r="G33" s="51" t="s">
        <v>94</v>
      </c>
      <c r="H33" s="51" t="s">
        <v>368</v>
      </c>
      <c r="I33" s="51" t="s">
        <v>247</v>
      </c>
      <c r="J33" s="1"/>
      <c r="K33" s="51">
        <v>5</v>
      </c>
      <c r="L33" s="51">
        <v>2</v>
      </c>
      <c r="M33" s="51" t="s">
        <v>237</v>
      </c>
      <c r="N33" s="51" t="s">
        <v>237</v>
      </c>
      <c r="O33" s="51">
        <v>8</v>
      </c>
      <c r="P33" s="51">
        <v>19</v>
      </c>
      <c r="Q33" s="51">
        <v>7.5</v>
      </c>
      <c r="R33" s="51" t="s">
        <v>240</v>
      </c>
      <c r="S33" s="51">
        <v>1.7000000000000001E-2</v>
      </c>
      <c r="T33" s="51">
        <v>4.9000000000000004</v>
      </c>
      <c r="U33" s="51">
        <v>5.5</v>
      </c>
      <c r="V33" s="51">
        <v>0.2</v>
      </c>
      <c r="W33" s="51">
        <v>0.39</v>
      </c>
      <c r="X33" s="51">
        <v>0.15</v>
      </c>
      <c r="Y33" s="51">
        <v>0.05</v>
      </c>
      <c r="Z33" s="51">
        <v>0.01</v>
      </c>
      <c r="AA33" s="51">
        <v>0.2</v>
      </c>
      <c r="AB33" s="51">
        <v>18.2</v>
      </c>
      <c r="AC33" s="51"/>
      <c r="AD33" s="51"/>
      <c r="AE33" s="51"/>
      <c r="AF33" s="51"/>
      <c r="AG33" s="51"/>
      <c r="AH33" s="51" t="s">
        <v>227</v>
      </c>
      <c r="AI33" s="51" t="s">
        <v>384</v>
      </c>
      <c r="AJ33" s="51" t="s">
        <v>385</v>
      </c>
      <c r="AK33" s="51" t="s">
        <v>267</v>
      </c>
      <c r="AL33" s="1"/>
      <c r="AM33" s="1"/>
    </row>
    <row r="34" spans="1:39" x14ac:dyDescent="0.25">
      <c r="A34" s="224" t="s">
        <v>386</v>
      </c>
      <c r="B34" s="225"/>
      <c r="C34" s="51" t="s">
        <v>214</v>
      </c>
      <c r="D34" s="1"/>
      <c r="E34" s="52" t="s">
        <v>215</v>
      </c>
      <c r="F34" s="53" t="s">
        <v>387</v>
      </c>
      <c r="G34" s="51" t="s">
        <v>18</v>
      </c>
      <c r="H34" s="51" t="s">
        <v>388</v>
      </c>
      <c r="I34" s="51" t="s">
        <v>218</v>
      </c>
      <c r="J34" s="1"/>
      <c r="K34" s="51">
        <v>0</v>
      </c>
      <c r="L34" s="51">
        <v>1</v>
      </c>
      <c r="M34" s="51">
        <v>1</v>
      </c>
      <c r="N34" s="51">
        <v>2</v>
      </c>
      <c r="O34" s="51">
        <v>13</v>
      </c>
      <c r="P34" s="51" t="s">
        <v>238</v>
      </c>
      <c r="Q34" s="51">
        <v>2.2999999999999998</v>
      </c>
      <c r="R34" s="51">
        <v>0.36</v>
      </c>
      <c r="S34" s="51">
        <v>2.3E-2</v>
      </c>
      <c r="T34" s="51">
        <v>5.6</v>
      </c>
      <c r="U34" s="51">
        <v>6.1</v>
      </c>
      <c r="V34" s="51">
        <v>6.0999999999999999E-2</v>
      </c>
      <c r="W34" s="51">
        <v>1.22</v>
      </c>
      <c r="X34" s="51">
        <v>0.09</v>
      </c>
      <c r="Y34" s="51">
        <v>0.03</v>
      </c>
      <c r="Z34" s="51" t="s">
        <v>227</v>
      </c>
      <c r="AA34" s="51">
        <v>0.14000000000000001</v>
      </c>
      <c r="AB34" s="51">
        <v>6.1</v>
      </c>
      <c r="AC34" s="51"/>
      <c r="AD34" s="51"/>
      <c r="AE34" s="51"/>
      <c r="AF34" s="51"/>
      <c r="AG34" s="51"/>
      <c r="AH34" s="51" t="s">
        <v>327</v>
      </c>
      <c r="AI34" s="51" t="s">
        <v>374</v>
      </c>
      <c r="AJ34" s="51" t="s">
        <v>389</v>
      </c>
      <c r="AK34" s="51" t="s">
        <v>390</v>
      </c>
      <c r="AL34" s="1"/>
      <c r="AM34" s="1"/>
    </row>
    <row r="35" spans="1:39" x14ac:dyDescent="0.25">
      <c r="A35" s="224" t="s">
        <v>391</v>
      </c>
      <c r="B35" s="225"/>
      <c r="C35" s="51" t="s">
        <v>214</v>
      </c>
      <c r="D35" s="1"/>
      <c r="E35" s="52" t="s">
        <v>215</v>
      </c>
      <c r="F35" s="53" t="s">
        <v>392</v>
      </c>
      <c r="G35" s="51" t="s">
        <v>55</v>
      </c>
      <c r="H35" s="51" t="s">
        <v>388</v>
      </c>
      <c r="I35" s="51" t="s">
        <v>225</v>
      </c>
      <c r="J35" s="1"/>
      <c r="K35" s="51">
        <v>0</v>
      </c>
      <c r="L35" s="51">
        <v>1</v>
      </c>
      <c r="M35" s="51">
        <v>1</v>
      </c>
      <c r="N35" s="51">
        <v>1</v>
      </c>
      <c r="O35" s="51">
        <v>10</v>
      </c>
      <c r="P35" s="51" t="s">
        <v>238</v>
      </c>
      <c r="Q35" s="51">
        <v>1.6</v>
      </c>
      <c r="R35" s="51">
        <v>0.16</v>
      </c>
      <c r="S35" s="51">
        <v>1.4E-2</v>
      </c>
      <c r="T35" s="51">
        <v>5.0999999999999996</v>
      </c>
      <c r="U35" s="51">
        <v>6</v>
      </c>
      <c r="V35" s="51">
        <v>0.121</v>
      </c>
      <c r="W35" s="51">
        <v>0.43</v>
      </c>
      <c r="X35" s="51">
        <v>0.04</v>
      </c>
      <c r="Y35" s="51">
        <v>0.03</v>
      </c>
      <c r="Z35" s="51" t="s">
        <v>227</v>
      </c>
      <c r="AA35" s="51" t="s">
        <v>333</v>
      </c>
      <c r="AB35" s="51">
        <v>17.2</v>
      </c>
      <c r="AC35" s="51"/>
      <c r="AD35" s="51"/>
      <c r="AE35" s="51"/>
      <c r="AF35" s="51"/>
      <c r="AG35" s="51"/>
      <c r="AH35" s="51" t="s">
        <v>260</v>
      </c>
      <c r="AI35" s="51" t="s">
        <v>393</v>
      </c>
      <c r="AJ35" s="51" t="s">
        <v>394</v>
      </c>
      <c r="AK35" s="51" t="s">
        <v>385</v>
      </c>
      <c r="AL35" s="1"/>
      <c r="AM35" s="1"/>
    </row>
    <row r="36" spans="1:39" x14ac:dyDescent="0.25">
      <c r="A36" s="224" t="s">
        <v>395</v>
      </c>
      <c r="B36" s="225"/>
      <c r="C36" s="51" t="s">
        <v>214</v>
      </c>
      <c r="D36" s="1"/>
      <c r="E36" s="52" t="s">
        <v>215</v>
      </c>
      <c r="F36" s="53" t="s">
        <v>396</v>
      </c>
      <c r="G36" s="51" t="s">
        <v>235</v>
      </c>
      <c r="H36" s="51" t="s">
        <v>388</v>
      </c>
      <c r="I36" s="51" t="s">
        <v>236</v>
      </c>
      <c r="J36" s="1"/>
      <c r="K36" s="51">
        <v>0</v>
      </c>
      <c r="L36" s="51">
        <v>1</v>
      </c>
      <c r="M36" s="51" t="s">
        <v>237</v>
      </c>
      <c r="N36" s="51">
        <v>1</v>
      </c>
      <c r="O36" s="51">
        <v>19</v>
      </c>
      <c r="P36" s="51" t="s">
        <v>238</v>
      </c>
      <c r="Q36" s="51">
        <v>1.8</v>
      </c>
      <c r="R36" s="51">
        <v>0.06</v>
      </c>
      <c r="S36" s="51">
        <v>1.6E-2</v>
      </c>
      <c r="T36" s="51">
        <v>4.5999999999999996</v>
      </c>
      <c r="U36" s="51">
        <v>5.0999999999999996</v>
      </c>
      <c r="V36" s="51">
        <v>0.21</v>
      </c>
      <c r="W36" s="51">
        <v>0.18</v>
      </c>
      <c r="X36" s="51">
        <v>0.03</v>
      </c>
      <c r="Y36" s="51">
        <v>0.03</v>
      </c>
      <c r="Z36" s="51" t="s">
        <v>227</v>
      </c>
      <c r="AA36" s="51">
        <v>0.18</v>
      </c>
      <c r="AB36" s="51">
        <v>19.7</v>
      </c>
      <c r="AC36" s="51"/>
      <c r="AD36" s="51"/>
      <c r="AE36" s="51"/>
      <c r="AF36" s="51"/>
      <c r="AG36" s="51"/>
      <c r="AH36" s="51" t="s">
        <v>285</v>
      </c>
      <c r="AI36" s="51" t="s">
        <v>369</v>
      </c>
      <c r="AJ36" s="51" t="s">
        <v>243</v>
      </c>
      <c r="AK36" s="51" t="s">
        <v>397</v>
      </c>
      <c r="AL36" s="1"/>
      <c r="AM36" s="1"/>
    </row>
    <row r="37" spans="1:39" x14ac:dyDescent="0.25">
      <c r="A37" s="224" t="s">
        <v>398</v>
      </c>
      <c r="B37" s="225"/>
      <c r="C37" s="51" t="s">
        <v>214</v>
      </c>
      <c r="D37" s="1"/>
      <c r="E37" s="52" t="s">
        <v>215</v>
      </c>
      <c r="F37" s="53" t="s">
        <v>399</v>
      </c>
      <c r="G37" s="51" t="s">
        <v>94</v>
      </c>
      <c r="H37" s="51" t="s">
        <v>388</v>
      </c>
      <c r="I37" s="51" t="s">
        <v>247</v>
      </c>
      <c r="J37" s="1"/>
      <c r="K37" s="51">
        <v>5</v>
      </c>
      <c r="L37" s="51">
        <v>2</v>
      </c>
      <c r="M37" s="51" t="s">
        <v>237</v>
      </c>
      <c r="N37" s="51">
        <v>1</v>
      </c>
      <c r="O37" s="51">
        <v>6</v>
      </c>
      <c r="P37" s="51">
        <v>33</v>
      </c>
      <c r="Q37" s="51">
        <v>15.1</v>
      </c>
      <c r="R37" s="51">
        <v>0.06</v>
      </c>
      <c r="S37" s="51">
        <v>2.3E-2</v>
      </c>
      <c r="T37" s="51">
        <v>5.2</v>
      </c>
      <c r="U37" s="51">
        <v>5.9</v>
      </c>
      <c r="V37" s="51">
        <v>0.129</v>
      </c>
      <c r="W37" s="51">
        <v>0.68</v>
      </c>
      <c r="X37" s="51">
        <v>0.23</v>
      </c>
      <c r="Y37" s="51">
        <v>0.09</v>
      </c>
      <c r="Z37" s="51">
        <v>0.01</v>
      </c>
      <c r="AA37" s="51">
        <v>0.3</v>
      </c>
      <c r="AB37" s="51">
        <v>28.9</v>
      </c>
      <c r="AC37" s="51"/>
      <c r="AD37" s="51"/>
      <c r="AE37" s="51"/>
      <c r="AF37" s="51"/>
      <c r="AG37" s="51"/>
      <c r="AH37" s="51" t="s">
        <v>400</v>
      </c>
      <c r="AI37" s="51" t="s">
        <v>401</v>
      </c>
      <c r="AJ37" s="51" t="s">
        <v>394</v>
      </c>
      <c r="AK37" s="51" t="s">
        <v>355</v>
      </c>
      <c r="AL37" s="1"/>
      <c r="AM37" s="1"/>
    </row>
    <row r="38" spans="1:39" x14ac:dyDescent="0.25">
      <c r="A38" s="224" t="s">
        <v>402</v>
      </c>
      <c r="B38" s="225"/>
      <c r="C38" s="51" t="s">
        <v>214</v>
      </c>
      <c r="D38" s="1"/>
      <c r="E38" s="52" t="s">
        <v>215</v>
      </c>
      <c r="F38" s="53" t="s">
        <v>403</v>
      </c>
      <c r="G38" s="51" t="s">
        <v>18</v>
      </c>
      <c r="H38" s="51" t="s">
        <v>404</v>
      </c>
      <c r="I38" s="51" t="s">
        <v>218</v>
      </c>
      <c r="J38" s="1"/>
      <c r="K38" s="51">
        <v>5</v>
      </c>
      <c r="L38" s="51">
        <v>1.5</v>
      </c>
      <c r="M38" s="51">
        <v>2</v>
      </c>
      <c r="N38" s="51">
        <v>3</v>
      </c>
      <c r="O38" s="51">
        <v>12</v>
      </c>
      <c r="P38" s="51" t="s">
        <v>238</v>
      </c>
      <c r="Q38" s="51">
        <v>8</v>
      </c>
      <c r="R38" s="51">
        <v>0.35</v>
      </c>
      <c r="S38" s="51">
        <v>4.2999999999999997E-2</v>
      </c>
      <c r="T38" s="51">
        <v>5.8</v>
      </c>
      <c r="U38" s="51">
        <v>6.4</v>
      </c>
      <c r="V38" s="51">
        <v>3.5000000000000003E-2</v>
      </c>
      <c r="W38" s="51">
        <v>1.2</v>
      </c>
      <c r="X38" s="51">
        <v>0.22</v>
      </c>
      <c r="Y38" s="51">
        <v>0.04</v>
      </c>
      <c r="Z38" s="51">
        <v>0.1</v>
      </c>
      <c r="AA38" s="51">
        <v>0.33</v>
      </c>
      <c r="AB38" s="51">
        <v>6.6</v>
      </c>
      <c r="AC38" s="51"/>
      <c r="AD38" s="51"/>
      <c r="AE38" s="51"/>
      <c r="AF38" s="51"/>
      <c r="AG38" s="51"/>
      <c r="AH38" s="51" t="s">
        <v>376</v>
      </c>
      <c r="AI38" s="51" t="s">
        <v>405</v>
      </c>
      <c r="AJ38" s="51" t="s">
        <v>406</v>
      </c>
      <c r="AK38" s="51" t="s">
        <v>407</v>
      </c>
      <c r="AL38" s="1"/>
      <c r="AM38" s="1"/>
    </row>
    <row r="39" spans="1:39" x14ac:dyDescent="0.25">
      <c r="A39" s="224" t="s">
        <v>408</v>
      </c>
      <c r="B39" s="225"/>
      <c r="C39" s="51" t="s">
        <v>214</v>
      </c>
      <c r="D39" s="1"/>
      <c r="E39" s="52" t="s">
        <v>215</v>
      </c>
      <c r="F39" s="53" t="s">
        <v>409</v>
      </c>
      <c r="G39" s="51" t="s">
        <v>55</v>
      </c>
      <c r="H39" s="51" t="s">
        <v>404</v>
      </c>
      <c r="I39" s="51" t="s">
        <v>225</v>
      </c>
      <c r="J39" s="1"/>
      <c r="K39" s="51">
        <v>0</v>
      </c>
      <c r="L39" s="51">
        <v>1</v>
      </c>
      <c r="M39" s="51" t="s">
        <v>237</v>
      </c>
      <c r="N39" s="51">
        <v>3</v>
      </c>
      <c r="O39" s="51">
        <v>9</v>
      </c>
      <c r="P39" s="51" t="s">
        <v>238</v>
      </c>
      <c r="Q39" s="51">
        <v>4.0999999999999996</v>
      </c>
      <c r="R39" s="51">
        <v>0.19</v>
      </c>
      <c r="S39" s="51">
        <v>2.1000000000000001E-2</v>
      </c>
      <c r="T39" s="51">
        <v>5.4</v>
      </c>
      <c r="U39" s="51">
        <v>5.9</v>
      </c>
      <c r="V39" s="51">
        <v>6.6000000000000003E-2</v>
      </c>
      <c r="W39" s="51">
        <v>0.56000000000000005</v>
      </c>
      <c r="X39" s="51">
        <v>0.08</v>
      </c>
      <c r="Y39" s="51">
        <v>0.03</v>
      </c>
      <c r="Z39" s="51">
        <v>0.05</v>
      </c>
      <c r="AA39" s="51">
        <v>0.17</v>
      </c>
      <c r="AB39" s="51">
        <v>8.4</v>
      </c>
      <c r="AC39" s="51"/>
      <c r="AD39" s="51"/>
      <c r="AE39" s="51"/>
      <c r="AF39" s="51"/>
      <c r="AG39" s="51"/>
      <c r="AH39" s="51" t="s">
        <v>343</v>
      </c>
      <c r="AI39" s="51" t="s">
        <v>410</v>
      </c>
      <c r="AJ39" s="51" t="s">
        <v>411</v>
      </c>
      <c r="AK39" s="51" t="s">
        <v>412</v>
      </c>
      <c r="AL39" s="1"/>
      <c r="AM39" s="1"/>
    </row>
    <row r="40" spans="1:39" x14ac:dyDescent="0.25">
      <c r="A40" s="224" t="s">
        <v>413</v>
      </c>
      <c r="B40" s="225"/>
      <c r="C40" s="51" t="s">
        <v>214</v>
      </c>
      <c r="D40" s="1"/>
      <c r="E40" s="52" t="s">
        <v>215</v>
      </c>
      <c r="F40" s="53" t="s">
        <v>414</v>
      </c>
      <c r="G40" s="51" t="s">
        <v>235</v>
      </c>
      <c r="H40" s="51" t="s">
        <v>404</v>
      </c>
      <c r="I40" s="51" t="s">
        <v>315</v>
      </c>
      <c r="J40" s="1"/>
      <c r="K40" s="51">
        <v>0</v>
      </c>
      <c r="L40" s="51">
        <v>1</v>
      </c>
      <c r="M40" s="51" t="s">
        <v>237</v>
      </c>
      <c r="N40" s="51">
        <v>1</v>
      </c>
      <c r="O40" s="51">
        <v>17</v>
      </c>
      <c r="P40" s="51" t="s">
        <v>238</v>
      </c>
      <c r="Q40" s="51">
        <v>1.8</v>
      </c>
      <c r="R40" s="51" t="s">
        <v>240</v>
      </c>
      <c r="S40" s="51">
        <v>1.2999999999999999E-2</v>
      </c>
      <c r="T40" s="51">
        <v>4.8</v>
      </c>
      <c r="U40" s="51">
        <v>5.6</v>
      </c>
      <c r="V40" s="51">
        <v>0.156</v>
      </c>
      <c r="W40" s="51">
        <v>0.18</v>
      </c>
      <c r="X40" s="51">
        <v>0.03</v>
      </c>
      <c r="Y40" s="51">
        <v>0.03</v>
      </c>
      <c r="Z40" s="51">
        <v>0.02</v>
      </c>
      <c r="AA40" s="51">
        <v>0.18</v>
      </c>
      <c r="AB40" s="51">
        <v>7.3</v>
      </c>
      <c r="AC40" s="51"/>
      <c r="AD40" s="51"/>
      <c r="AE40" s="51"/>
      <c r="AF40" s="51"/>
      <c r="AG40" s="51"/>
      <c r="AH40" s="51" t="s">
        <v>260</v>
      </c>
      <c r="AI40" s="51" t="s">
        <v>415</v>
      </c>
      <c r="AJ40" s="51" t="s">
        <v>416</v>
      </c>
      <c r="AK40" s="51" t="s">
        <v>417</v>
      </c>
      <c r="AL40" s="1"/>
      <c r="AM40" s="1"/>
    </row>
    <row r="41" spans="1:39" x14ac:dyDescent="0.25">
      <c r="A41" s="224" t="s">
        <v>418</v>
      </c>
      <c r="B41" s="225"/>
      <c r="C41" s="51" t="s">
        <v>214</v>
      </c>
      <c r="D41" s="1"/>
      <c r="E41" s="52" t="s">
        <v>215</v>
      </c>
      <c r="F41" s="53" t="s">
        <v>419</v>
      </c>
      <c r="G41" s="51" t="s">
        <v>94</v>
      </c>
      <c r="H41" s="51" t="s">
        <v>404</v>
      </c>
      <c r="I41" s="51" t="s">
        <v>247</v>
      </c>
      <c r="J41" s="1"/>
      <c r="K41" s="51">
        <v>5</v>
      </c>
      <c r="L41" s="51">
        <v>2</v>
      </c>
      <c r="M41" s="51" t="s">
        <v>237</v>
      </c>
      <c r="N41" s="51">
        <v>2</v>
      </c>
      <c r="O41" s="51">
        <v>11</v>
      </c>
      <c r="P41" s="51">
        <v>25</v>
      </c>
      <c r="Q41" s="51">
        <v>12.1</v>
      </c>
      <c r="R41" s="51">
        <v>0.1</v>
      </c>
      <c r="S41" s="51">
        <v>2.1000000000000001E-2</v>
      </c>
      <c r="T41" s="51">
        <v>4.8</v>
      </c>
      <c r="U41" s="51">
        <v>5.6</v>
      </c>
      <c r="V41" s="51">
        <v>0.25600000000000001</v>
      </c>
      <c r="W41" s="51">
        <v>0.48</v>
      </c>
      <c r="X41" s="51">
        <v>0.16</v>
      </c>
      <c r="Y41" s="51">
        <v>7.0000000000000007E-2</v>
      </c>
      <c r="Z41" s="51">
        <v>0.04</v>
      </c>
      <c r="AA41" s="51">
        <v>0.28999999999999998</v>
      </c>
      <c r="AB41" s="51">
        <v>22.5</v>
      </c>
      <c r="AC41" s="51"/>
      <c r="AD41" s="51"/>
      <c r="AE41" s="51"/>
      <c r="AF41" s="51"/>
      <c r="AG41" s="51"/>
      <c r="AH41" s="51" t="s">
        <v>267</v>
      </c>
      <c r="AI41" s="51" t="s">
        <v>420</v>
      </c>
      <c r="AJ41" s="51" t="s">
        <v>421</v>
      </c>
      <c r="AK41" s="51" t="s">
        <v>422</v>
      </c>
      <c r="AL41" s="1"/>
      <c r="AM41" s="1"/>
    </row>
    <row r="42" spans="1:39" ht="26.4" x14ac:dyDescent="0.25">
      <c r="A42" s="224" t="s">
        <v>423</v>
      </c>
      <c r="B42" s="225"/>
      <c r="C42" s="51" t="s">
        <v>214</v>
      </c>
      <c r="D42" s="1"/>
      <c r="E42" s="52" t="s">
        <v>215</v>
      </c>
      <c r="F42" s="53" t="s">
        <v>424</v>
      </c>
      <c r="G42" s="51" t="s">
        <v>18</v>
      </c>
      <c r="H42" s="51" t="s">
        <v>425</v>
      </c>
      <c r="I42" s="51" t="s">
        <v>218</v>
      </c>
      <c r="J42" s="1"/>
      <c r="K42" s="51">
        <v>0</v>
      </c>
      <c r="L42" s="51">
        <v>1</v>
      </c>
      <c r="M42" s="51">
        <v>2</v>
      </c>
      <c r="N42" s="51">
        <v>12</v>
      </c>
      <c r="O42" s="51">
        <v>11</v>
      </c>
      <c r="P42" s="51" t="s">
        <v>238</v>
      </c>
      <c r="Q42" s="51">
        <v>3.2</v>
      </c>
      <c r="R42" s="51">
        <v>0.35</v>
      </c>
      <c r="S42" s="51">
        <v>3.9E-2</v>
      </c>
      <c r="T42" s="51">
        <v>5.2</v>
      </c>
      <c r="U42" s="51">
        <v>5.8</v>
      </c>
      <c r="V42" s="51">
        <v>8.2000000000000003E-2</v>
      </c>
      <c r="W42" s="51">
        <v>1.01</v>
      </c>
      <c r="X42" s="51">
        <v>0.08</v>
      </c>
      <c r="Y42" s="51">
        <v>0.03</v>
      </c>
      <c r="Z42" s="51">
        <v>0.01</v>
      </c>
      <c r="AA42" s="51">
        <v>0.15</v>
      </c>
      <c r="AB42" s="51">
        <v>16.899999999999999</v>
      </c>
      <c r="AC42" s="51"/>
      <c r="AD42" s="51"/>
      <c r="AE42" s="51"/>
      <c r="AF42" s="51"/>
      <c r="AG42" s="51"/>
      <c r="AH42" s="51" t="s">
        <v>426</v>
      </c>
      <c r="AI42" s="51" t="s">
        <v>427</v>
      </c>
      <c r="AJ42" s="51" t="s">
        <v>428</v>
      </c>
      <c r="AK42" s="51" t="s">
        <v>429</v>
      </c>
      <c r="AL42" s="1"/>
      <c r="AM42" s="1"/>
    </row>
    <row r="43" spans="1:39" ht="26.4" x14ac:dyDescent="0.25">
      <c r="A43" s="224" t="s">
        <v>430</v>
      </c>
      <c r="B43" s="225"/>
      <c r="C43" s="51" t="s">
        <v>214</v>
      </c>
      <c r="D43" s="1"/>
      <c r="E43" s="52" t="s">
        <v>215</v>
      </c>
      <c r="F43" s="53" t="s">
        <v>431</v>
      </c>
      <c r="G43" s="51" t="s">
        <v>55</v>
      </c>
      <c r="H43" s="51" t="s">
        <v>425</v>
      </c>
      <c r="I43" s="51" t="s">
        <v>225</v>
      </c>
      <c r="J43" s="1"/>
      <c r="K43" s="51">
        <v>0</v>
      </c>
      <c r="L43" s="51">
        <v>1</v>
      </c>
      <c r="M43" s="51">
        <v>2</v>
      </c>
      <c r="N43" s="51">
        <v>5</v>
      </c>
      <c r="O43" s="51">
        <v>10</v>
      </c>
      <c r="P43" s="51" t="s">
        <v>238</v>
      </c>
      <c r="Q43" s="51">
        <v>1.9</v>
      </c>
      <c r="R43" s="51">
        <v>0.1</v>
      </c>
      <c r="S43" s="51">
        <v>2.1000000000000001E-2</v>
      </c>
      <c r="T43" s="51">
        <v>4.9000000000000004</v>
      </c>
      <c r="U43" s="51">
        <v>5.4</v>
      </c>
      <c r="V43" s="51">
        <v>0.112</v>
      </c>
      <c r="W43" s="51">
        <v>0.36</v>
      </c>
      <c r="X43" s="51">
        <v>0.03</v>
      </c>
      <c r="Y43" s="51">
        <v>0.02</v>
      </c>
      <c r="Z43" s="51" t="s">
        <v>227</v>
      </c>
      <c r="AA43" s="51">
        <v>0.11</v>
      </c>
      <c r="AB43" s="51">
        <v>12.8</v>
      </c>
      <c r="AC43" s="51"/>
      <c r="AD43" s="51"/>
      <c r="AE43" s="51"/>
      <c r="AF43" s="51"/>
      <c r="AG43" s="51"/>
      <c r="AH43" s="51" t="s">
        <v>327</v>
      </c>
      <c r="AI43" s="51" t="s">
        <v>350</v>
      </c>
      <c r="AJ43" s="51" t="s">
        <v>432</v>
      </c>
      <c r="AK43" s="51" t="s">
        <v>433</v>
      </c>
      <c r="AL43" s="1"/>
      <c r="AM43" s="1"/>
    </row>
    <row r="44" spans="1:39" ht="26.4" x14ac:dyDescent="0.25">
      <c r="A44" s="224" t="s">
        <v>434</v>
      </c>
      <c r="B44" s="225"/>
      <c r="C44" s="51" t="s">
        <v>214</v>
      </c>
      <c r="D44" s="1"/>
      <c r="E44" s="52" t="s">
        <v>215</v>
      </c>
      <c r="F44" s="53" t="s">
        <v>435</v>
      </c>
      <c r="G44" s="51" t="s">
        <v>235</v>
      </c>
      <c r="H44" s="51" t="s">
        <v>425</v>
      </c>
      <c r="I44" s="51" t="s">
        <v>315</v>
      </c>
      <c r="J44" s="1"/>
      <c r="K44" s="51">
        <v>0</v>
      </c>
      <c r="L44" s="51">
        <v>1</v>
      </c>
      <c r="M44" s="51" t="s">
        <v>237</v>
      </c>
      <c r="N44" s="51">
        <v>2</v>
      </c>
      <c r="O44" s="51">
        <v>23</v>
      </c>
      <c r="P44" s="51" t="s">
        <v>238</v>
      </c>
      <c r="Q44" s="51">
        <v>1</v>
      </c>
      <c r="R44" s="51">
        <v>0.08</v>
      </c>
      <c r="S44" s="51">
        <v>1.4E-2</v>
      </c>
      <c r="T44" s="51">
        <v>4.8</v>
      </c>
      <c r="U44" s="51">
        <v>5.4</v>
      </c>
      <c r="V44" s="51">
        <v>0.13800000000000001</v>
      </c>
      <c r="W44" s="51">
        <v>0.16</v>
      </c>
      <c r="X44" s="51">
        <v>0.03</v>
      </c>
      <c r="Y44" s="51">
        <v>0.02</v>
      </c>
      <c r="Z44" s="51" t="s">
        <v>227</v>
      </c>
      <c r="AA44" s="51">
        <v>0.12</v>
      </c>
      <c r="AB44" s="51">
        <v>8.3000000000000007</v>
      </c>
      <c r="AC44" s="51"/>
      <c r="AD44" s="51"/>
      <c r="AE44" s="51"/>
      <c r="AF44" s="51"/>
      <c r="AG44" s="51"/>
      <c r="AH44" s="51" t="s">
        <v>343</v>
      </c>
      <c r="AI44" s="51" t="s">
        <v>436</v>
      </c>
      <c r="AJ44" s="51" t="s">
        <v>437</v>
      </c>
      <c r="AK44" s="51" t="s">
        <v>438</v>
      </c>
      <c r="AL44" s="1"/>
      <c r="AM44" s="1"/>
    </row>
    <row r="45" spans="1:39" ht="26.4" x14ac:dyDescent="0.25">
      <c r="A45" s="224" t="s">
        <v>439</v>
      </c>
      <c r="B45" s="225"/>
      <c r="C45" s="51" t="s">
        <v>214</v>
      </c>
      <c r="D45" s="1"/>
      <c r="E45" s="52" t="s">
        <v>215</v>
      </c>
      <c r="F45" s="53" t="s">
        <v>440</v>
      </c>
      <c r="G45" s="51" t="s">
        <v>94</v>
      </c>
      <c r="H45" s="51" t="s">
        <v>425</v>
      </c>
      <c r="I45" s="51" t="s">
        <v>247</v>
      </c>
      <c r="J45" s="1"/>
      <c r="K45" s="51">
        <v>5</v>
      </c>
      <c r="L45" s="51">
        <v>2</v>
      </c>
      <c r="M45" s="51" t="s">
        <v>237</v>
      </c>
      <c r="N45" s="51">
        <v>1</v>
      </c>
      <c r="O45" s="51">
        <v>13</v>
      </c>
      <c r="P45" s="51">
        <v>28</v>
      </c>
      <c r="Q45" s="51">
        <v>14.1</v>
      </c>
      <c r="R45" s="51" t="s">
        <v>240</v>
      </c>
      <c r="S45" s="51">
        <v>1.7999999999999999E-2</v>
      </c>
      <c r="T45" s="51">
        <v>5.0999999999999996</v>
      </c>
      <c r="U45" s="51">
        <v>5.9</v>
      </c>
      <c r="V45" s="51">
        <v>0.1</v>
      </c>
      <c r="W45" s="51">
        <v>0.6</v>
      </c>
      <c r="X45" s="51">
        <v>0.26</v>
      </c>
      <c r="Y45" s="51">
        <v>0.08</v>
      </c>
      <c r="Z45" s="51">
        <v>0.01</v>
      </c>
      <c r="AA45" s="51">
        <v>0.28000000000000003</v>
      </c>
      <c r="AB45" s="51">
        <v>28.5</v>
      </c>
      <c r="AC45" s="51"/>
      <c r="AD45" s="51"/>
      <c r="AE45" s="51"/>
      <c r="AF45" s="51"/>
      <c r="AG45" s="51"/>
      <c r="AH45" s="51" t="s">
        <v>379</v>
      </c>
      <c r="AI45" s="51" t="s">
        <v>441</v>
      </c>
      <c r="AJ45" s="51" t="s">
        <v>437</v>
      </c>
      <c r="AK45" s="51" t="s">
        <v>442</v>
      </c>
      <c r="AL45" s="1"/>
      <c r="AM45" s="1"/>
    </row>
    <row r="46" spans="1:39" ht="26.4" x14ac:dyDescent="0.25">
      <c r="A46" s="224" t="s">
        <v>443</v>
      </c>
      <c r="B46" s="225"/>
      <c r="C46" s="51" t="s">
        <v>214</v>
      </c>
      <c r="D46" s="1"/>
      <c r="E46" s="52" t="s">
        <v>215</v>
      </c>
      <c r="F46" s="53" t="s">
        <v>444</v>
      </c>
      <c r="G46" s="51" t="s">
        <v>18</v>
      </c>
      <c r="H46" s="51" t="s">
        <v>445</v>
      </c>
      <c r="I46" s="51" t="s">
        <v>218</v>
      </c>
      <c r="J46" s="1"/>
      <c r="K46" s="51">
        <v>0</v>
      </c>
      <c r="L46" s="51">
        <v>1</v>
      </c>
      <c r="M46" s="51">
        <v>1</v>
      </c>
      <c r="N46" s="51">
        <v>3</v>
      </c>
      <c r="O46" s="51">
        <v>8</v>
      </c>
      <c r="P46" s="51" t="s">
        <v>238</v>
      </c>
      <c r="Q46" s="51">
        <v>2</v>
      </c>
      <c r="R46" s="51">
        <v>0.27</v>
      </c>
      <c r="S46" s="51">
        <v>1.7000000000000001E-2</v>
      </c>
      <c r="T46" s="51">
        <v>5.5</v>
      </c>
      <c r="U46" s="51">
        <v>6.1</v>
      </c>
      <c r="V46" s="51">
        <v>4.7E-2</v>
      </c>
      <c r="W46" s="51">
        <v>0.81</v>
      </c>
      <c r="X46" s="51">
        <v>0.06</v>
      </c>
      <c r="Y46" s="51">
        <v>0.04</v>
      </c>
      <c r="Z46" s="51" t="s">
        <v>227</v>
      </c>
      <c r="AA46" s="51">
        <v>0.12</v>
      </c>
      <c r="AB46" s="51">
        <v>3.9</v>
      </c>
      <c r="AC46" s="51"/>
      <c r="AD46" s="51"/>
      <c r="AE46" s="51"/>
      <c r="AF46" s="51"/>
      <c r="AG46" s="51"/>
      <c r="AH46" s="51" t="s">
        <v>446</v>
      </c>
      <c r="AI46" s="51" t="s">
        <v>447</v>
      </c>
      <c r="AJ46" s="51" t="s">
        <v>448</v>
      </c>
      <c r="AK46" s="51" t="s">
        <v>449</v>
      </c>
      <c r="AL46" s="1"/>
      <c r="AM46" s="1"/>
    </row>
    <row r="47" spans="1:39" ht="26.4" x14ac:dyDescent="0.25">
      <c r="A47" s="224" t="s">
        <v>450</v>
      </c>
      <c r="B47" s="225"/>
      <c r="C47" s="51" t="s">
        <v>214</v>
      </c>
      <c r="D47" s="1"/>
      <c r="E47" s="52" t="s">
        <v>215</v>
      </c>
      <c r="F47" s="53" t="s">
        <v>451</v>
      </c>
      <c r="G47" s="51" t="s">
        <v>55</v>
      </c>
      <c r="H47" s="51" t="s">
        <v>445</v>
      </c>
      <c r="I47" s="51" t="s">
        <v>225</v>
      </c>
      <c r="J47" s="1"/>
      <c r="K47" s="51">
        <v>0</v>
      </c>
      <c r="L47" s="51">
        <v>1</v>
      </c>
      <c r="M47" s="51">
        <v>2</v>
      </c>
      <c r="N47" s="51">
        <v>1</v>
      </c>
      <c r="O47" s="51">
        <v>14</v>
      </c>
      <c r="P47" s="51" t="s">
        <v>238</v>
      </c>
      <c r="Q47" s="51">
        <v>1</v>
      </c>
      <c r="R47" s="51">
        <v>0.13</v>
      </c>
      <c r="S47" s="51">
        <v>1.2E-2</v>
      </c>
      <c r="T47" s="51">
        <v>5.0999999999999996</v>
      </c>
      <c r="U47" s="51">
        <v>5.7</v>
      </c>
      <c r="V47" s="51">
        <v>0.106</v>
      </c>
      <c r="W47" s="51">
        <v>0.27</v>
      </c>
      <c r="X47" s="51">
        <v>0.02</v>
      </c>
      <c r="Y47" s="51">
        <v>0.03</v>
      </c>
      <c r="Z47" s="51" t="s">
        <v>227</v>
      </c>
      <c r="AA47" s="51" t="s">
        <v>333</v>
      </c>
      <c r="AB47" s="51">
        <v>2.2999999999999998</v>
      </c>
      <c r="AC47" s="51"/>
      <c r="AD47" s="51"/>
      <c r="AE47" s="51"/>
      <c r="AF47" s="51"/>
      <c r="AG47" s="51"/>
      <c r="AH47" s="51" t="s">
        <v>260</v>
      </c>
      <c r="AI47" s="51" t="s">
        <v>452</v>
      </c>
      <c r="AJ47" s="51" t="s">
        <v>345</v>
      </c>
      <c r="AK47" s="51" t="s">
        <v>453</v>
      </c>
      <c r="AL47" s="1"/>
      <c r="AM47" s="1"/>
    </row>
    <row r="48" spans="1:39" ht="26.4" x14ac:dyDescent="0.25">
      <c r="A48" s="224" t="s">
        <v>454</v>
      </c>
      <c r="B48" s="225"/>
      <c r="C48" s="51" t="s">
        <v>214</v>
      </c>
      <c r="D48" s="1"/>
      <c r="E48" s="52" t="s">
        <v>215</v>
      </c>
      <c r="F48" s="53" t="s">
        <v>455</v>
      </c>
      <c r="G48" s="51" t="s">
        <v>235</v>
      </c>
      <c r="H48" s="51" t="s">
        <v>445</v>
      </c>
      <c r="I48" s="51" t="s">
        <v>315</v>
      </c>
      <c r="J48" s="1"/>
      <c r="K48" s="51">
        <v>0</v>
      </c>
      <c r="L48" s="51">
        <v>1</v>
      </c>
      <c r="M48" s="51" t="s">
        <v>237</v>
      </c>
      <c r="N48" s="51" t="s">
        <v>237</v>
      </c>
      <c r="O48" s="51">
        <v>17</v>
      </c>
      <c r="P48" s="51" t="s">
        <v>238</v>
      </c>
      <c r="Q48" s="51">
        <v>1</v>
      </c>
      <c r="R48" s="51">
        <v>0.06</v>
      </c>
      <c r="S48" s="51">
        <v>1.2999999999999999E-2</v>
      </c>
      <c r="T48" s="51">
        <v>5</v>
      </c>
      <c r="U48" s="51">
        <v>5.5</v>
      </c>
      <c r="V48" s="51">
        <v>8.3000000000000004E-2</v>
      </c>
      <c r="W48" s="51">
        <v>0.08</v>
      </c>
      <c r="X48" s="51">
        <v>0.01</v>
      </c>
      <c r="Y48" s="51">
        <v>0.02</v>
      </c>
      <c r="Z48" s="51" t="s">
        <v>227</v>
      </c>
      <c r="AA48" s="51">
        <v>0.11</v>
      </c>
      <c r="AB48" s="51">
        <v>5.6</v>
      </c>
      <c r="AC48" s="51"/>
      <c r="AD48" s="51"/>
      <c r="AE48" s="51"/>
      <c r="AF48" s="51"/>
      <c r="AG48" s="51"/>
      <c r="AH48" s="51" t="s">
        <v>297</v>
      </c>
      <c r="AI48" s="51" t="s">
        <v>274</v>
      </c>
      <c r="AJ48" s="51" t="s">
        <v>416</v>
      </c>
      <c r="AK48" s="51" t="s">
        <v>456</v>
      </c>
      <c r="AL48" s="1"/>
      <c r="AM48" s="1"/>
    </row>
    <row r="49" spans="1:39" ht="26.4" x14ac:dyDescent="0.25">
      <c r="A49" s="224" t="s">
        <v>457</v>
      </c>
      <c r="B49" s="225"/>
      <c r="C49" s="51" t="s">
        <v>214</v>
      </c>
      <c r="D49" s="1"/>
      <c r="E49" s="52" t="s">
        <v>215</v>
      </c>
      <c r="F49" s="53" t="s">
        <v>458</v>
      </c>
      <c r="G49" s="51" t="s">
        <v>94</v>
      </c>
      <c r="H49" s="51" t="s">
        <v>445</v>
      </c>
      <c r="I49" s="51" t="s">
        <v>236</v>
      </c>
      <c r="J49" s="1"/>
      <c r="K49" s="51">
        <v>0</v>
      </c>
      <c r="L49" s="51">
        <v>2</v>
      </c>
      <c r="M49" s="51" t="s">
        <v>237</v>
      </c>
      <c r="N49" s="51" t="s">
        <v>237</v>
      </c>
      <c r="O49" s="51">
        <v>16</v>
      </c>
      <c r="P49" s="51" t="s">
        <v>238</v>
      </c>
      <c r="Q49" s="51">
        <v>1.6</v>
      </c>
      <c r="R49" s="51">
        <v>0.05</v>
      </c>
      <c r="S49" s="51">
        <v>0.01</v>
      </c>
      <c r="T49" s="51">
        <v>4.8</v>
      </c>
      <c r="U49" s="51">
        <v>5.9</v>
      </c>
      <c r="V49" s="51">
        <v>0.13900000000000001</v>
      </c>
      <c r="W49" s="51">
        <v>0.15</v>
      </c>
      <c r="X49" s="51">
        <v>0.03</v>
      </c>
      <c r="Y49" s="51">
        <v>0.03</v>
      </c>
      <c r="Z49" s="51" t="s">
        <v>227</v>
      </c>
      <c r="AA49" s="51">
        <v>0.12</v>
      </c>
      <c r="AB49" s="51">
        <v>11.5</v>
      </c>
      <c r="AC49" s="51"/>
      <c r="AD49" s="51"/>
      <c r="AE49" s="51"/>
      <c r="AF49" s="51"/>
      <c r="AG49" s="51"/>
      <c r="AH49" s="51" t="s">
        <v>316</v>
      </c>
      <c r="AI49" s="51" t="s">
        <v>459</v>
      </c>
      <c r="AJ49" s="51" t="s">
        <v>275</v>
      </c>
      <c r="AK49" s="51" t="s">
        <v>460</v>
      </c>
      <c r="AL49" s="1"/>
      <c r="AM49" s="1"/>
    </row>
    <row r="50" spans="1:39" x14ac:dyDescent="0.25">
      <c r="A50" s="224" t="s">
        <v>461</v>
      </c>
      <c r="B50" s="225"/>
      <c r="C50" s="51" t="s">
        <v>214</v>
      </c>
      <c r="D50" s="1"/>
      <c r="E50" s="52" t="s">
        <v>215</v>
      </c>
      <c r="F50" s="53" t="s">
        <v>462</v>
      </c>
      <c r="G50" s="51" t="s">
        <v>18</v>
      </c>
      <c r="H50" s="51" t="s">
        <v>463</v>
      </c>
      <c r="I50" s="51" t="s">
        <v>218</v>
      </c>
      <c r="J50" s="1"/>
      <c r="K50" s="51">
        <v>0</v>
      </c>
      <c r="L50" s="51">
        <v>1</v>
      </c>
      <c r="M50" s="51">
        <v>1</v>
      </c>
      <c r="N50" s="51">
        <v>1</v>
      </c>
      <c r="O50" s="51">
        <v>9</v>
      </c>
      <c r="P50" s="51" t="s">
        <v>238</v>
      </c>
      <c r="Q50" s="51">
        <v>1.2</v>
      </c>
      <c r="R50" s="51">
        <v>0.2</v>
      </c>
      <c r="S50" s="51">
        <v>1.6E-2</v>
      </c>
      <c r="T50" s="51">
        <v>5.4</v>
      </c>
      <c r="U50" s="51">
        <v>6.1</v>
      </c>
      <c r="V50" s="51">
        <v>0.05</v>
      </c>
      <c r="W50" s="51">
        <v>0.55000000000000004</v>
      </c>
      <c r="X50" s="51">
        <v>0.03</v>
      </c>
      <c r="Y50" s="51">
        <v>0.03</v>
      </c>
      <c r="Z50" s="51" t="s">
        <v>227</v>
      </c>
      <c r="AA50" s="51">
        <v>0.12</v>
      </c>
      <c r="AB50" s="51">
        <v>16.8</v>
      </c>
      <c r="AC50" s="51"/>
      <c r="AD50" s="51"/>
      <c r="AE50" s="51"/>
      <c r="AF50" s="51"/>
      <c r="AG50" s="51"/>
      <c r="AH50" s="51" t="s">
        <v>464</v>
      </c>
      <c r="AI50" s="51" t="s">
        <v>465</v>
      </c>
      <c r="AJ50" s="51" t="s">
        <v>466</v>
      </c>
      <c r="AK50" s="51" t="s">
        <v>467</v>
      </c>
      <c r="AL50" s="1"/>
      <c r="AM50" s="1"/>
    </row>
    <row r="51" spans="1:39" x14ac:dyDescent="0.25">
      <c r="A51" s="224" t="s">
        <v>468</v>
      </c>
      <c r="B51" s="225"/>
      <c r="C51" s="51" t="s">
        <v>214</v>
      </c>
      <c r="D51" s="1"/>
      <c r="E51" s="52" t="s">
        <v>215</v>
      </c>
      <c r="F51" s="53" t="s">
        <v>469</v>
      </c>
      <c r="G51" s="51" t="s">
        <v>55</v>
      </c>
      <c r="H51" s="51" t="s">
        <v>463</v>
      </c>
      <c r="I51" s="51" t="s">
        <v>225</v>
      </c>
      <c r="J51" s="1"/>
      <c r="K51" s="51">
        <v>0</v>
      </c>
      <c r="L51" s="51">
        <v>1</v>
      </c>
      <c r="M51" s="51" t="s">
        <v>237</v>
      </c>
      <c r="N51" s="51" t="s">
        <v>237</v>
      </c>
      <c r="O51" s="51">
        <v>9</v>
      </c>
      <c r="P51" s="51" t="s">
        <v>238</v>
      </c>
      <c r="Q51" s="51">
        <v>1.4</v>
      </c>
      <c r="R51" s="51">
        <v>0.11</v>
      </c>
      <c r="S51" s="51">
        <v>0.01</v>
      </c>
      <c r="T51" s="51">
        <v>5.0999999999999996</v>
      </c>
      <c r="U51" s="51">
        <v>5.6</v>
      </c>
      <c r="V51" s="51">
        <v>7.4999999999999997E-2</v>
      </c>
      <c r="W51" s="51">
        <v>0.19</v>
      </c>
      <c r="X51" s="51">
        <v>0.02</v>
      </c>
      <c r="Y51" s="51">
        <v>0.02</v>
      </c>
      <c r="Z51" s="51" t="s">
        <v>227</v>
      </c>
      <c r="AA51" s="51">
        <v>0.11</v>
      </c>
      <c r="AB51" s="51">
        <v>12.5</v>
      </c>
      <c r="AC51" s="51"/>
      <c r="AD51" s="51"/>
      <c r="AE51" s="51"/>
      <c r="AF51" s="51"/>
      <c r="AG51" s="51"/>
      <c r="AH51" s="51" t="s">
        <v>470</v>
      </c>
      <c r="AI51" s="51" t="s">
        <v>471</v>
      </c>
      <c r="AJ51" s="51" t="s">
        <v>472</v>
      </c>
      <c r="AK51" s="51" t="s">
        <v>473</v>
      </c>
      <c r="AL51" s="1"/>
      <c r="AM51" s="1"/>
    </row>
    <row r="52" spans="1:39" x14ac:dyDescent="0.25">
      <c r="A52" s="224" t="s">
        <v>474</v>
      </c>
      <c r="B52" s="225"/>
      <c r="C52" s="51" t="s">
        <v>214</v>
      </c>
      <c r="D52" s="1"/>
      <c r="E52" s="52" t="s">
        <v>215</v>
      </c>
      <c r="F52" s="53" t="s">
        <v>475</v>
      </c>
      <c r="G52" s="51" t="s">
        <v>235</v>
      </c>
      <c r="H52" s="51" t="s">
        <v>463</v>
      </c>
      <c r="I52" s="51" t="s">
        <v>315</v>
      </c>
      <c r="J52" s="1"/>
      <c r="K52" s="51">
        <v>0</v>
      </c>
      <c r="L52" s="51">
        <v>1</v>
      </c>
      <c r="M52" s="51" t="s">
        <v>237</v>
      </c>
      <c r="N52" s="51">
        <v>1</v>
      </c>
      <c r="O52" s="51">
        <v>15</v>
      </c>
      <c r="P52" s="51" t="s">
        <v>238</v>
      </c>
      <c r="Q52" s="51">
        <v>1.3</v>
      </c>
      <c r="R52" s="51">
        <v>0.06</v>
      </c>
      <c r="S52" s="51" t="s">
        <v>226</v>
      </c>
      <c r="T52" s="51">
        <v>4.8</v>
      </c>
      <c r="U52" s="51">
        <v>5.4</v>
      </c>
      <c r="V52" s="51">
        <v>9.1999999999999998E-2</v>
      </c>
      <c r="W52" s="51">
        <v>0.1</v>
      </c>
      <c r="X52" s="51">
        <v>0.01</v>
      </c>
      <c r="Y52" s="51">
        <v>0.02</v>
      </c>
      <c r="Z52" s="51" t="s">
        <v>227</v>
      </c>
      <c r="AA52" s="51">
        <v>0.1</v>
      </c>
      <c r="AB52" s="51">
        <v>4.9000000000000004</v>
      </c>
      <c r="AC52" s="51"/>
      <c r="AD52" s="51"/>
      <c r="AE52" s="51"/>
      <c r="AF52" s="51"/>
      <c r="AG52" s="51"/>
      <c r="AH52" s="51" t="s">
        <v>360</v>
      </c>
      <c r="AI52" s="51" t="s">
        <v>476</v>
      </c>
      <c r="AJ52" s="51" t="s">
        <v>477</v>
      </c>
      <c r="AK52" s="51" t="s">
        <v>478</v>
      </c>
      <c r="AL52" s="1"/>
      <c r="AM52" s="1"/>
    </row>
    <row r="53" spans="1:39" x14ac:dyDescent="0.25">
      <c r="A53" s="224" t="s">
        <v>479</v>
      </c>
      <c r="B53" s="225"/>
      <c r="C53" s="51" t="s">
        <v>214</v>
      </c>
      <c r="D53" s="1"/>
      <c r="E53" s="52" t="s">
        <v>215</v>
      </c>
      <c r="F53" s="53" t="s">
        <v>480</v>
      </c>
      <c r="G53" s="51" t="s">
        <v>94</v>
      </c>
      <c r="H53" s="51" t="s">
        <v>463</v>
      </c>
      <c r="I53" s="51" t="s">
        <v>236</v>
      </c>
      <c r="J53" s="1"/>
      <c r="K53" s="51">
        <v>0</v>
      </c>
      <c r="L53" s="51">
        <v>2</v>
      </c>
      <c r="M53" s="51" t="s">
        <v>237</v>
      </c>
      <c r="N53" s="51">
        <v>1</v>
      </c>
      <c r="O53" s="51">
        <v>16</v>
      </c>
      <c r="P53" s="51" t="s">
        <v>238</v>
      </c>
      <c r="Q53" s="51">
        <v>1.7</v>
      </c>
      <c r="R53" s="51">
        <v>7.0000000000000007E-2</v>
      </c>
      <c r="S53" s="51">
        <v>1.0999999999999999E-2</v>
      </c>
      <c r="T53" s="51">
        <v>4.5999999999999996</v>
      </c>
      <c r="U53" s="51">
        <v>5.3</v>
      </c>
      <c r="V53" s="51">
        <v>0.13600000000000001</v>
      </c>
      <c r="W53" s="51">
        <v>0.14000000000000001</v>
      </c>
      <c r="X53" s="51">
        <v>0.02</v>
      </c>
      <c r="Y53" s="51">
        <v>0.03</v>
      </c>
      <c r="Z53" s="51" t="s">
        <v>227</v>
      </c>
      <c r="AA53" s="51">
        <v>0.13</v>
      </c>
      <c r="AB53" s="51">
        <v>10</v>
      </c>
      <c r="AC53" s="51"/>
      <c r="AD53" s="51"/>
      <c r="AE53" s="51"/>
      <c r="AF53" s="51"/>
      <c r="AG53" s="51"/>
      <c r="AH53" s="51" t="s">
        <v>481</v>
      </c>
      <c r="AI53" s="51" t="s">
        <v>482</v>
      </c>
      <c r="AJ53" s="51" t="s">
        <v>446</v>
      </c>
      <c r="AK53" s="51" t="s">
        <v>483</v>
      </c>
      <c r="AL53" s="1"/>
      <c r="AM53" s="1"/>
    </row>
    <row r="54" spans="1:39" ht="26.4" x14ac:dyDescent="0.25">
      <c r="A54" s="224" t="s">
        <v>484</v>
      </c>
      <c r="B54" s="225"/>
      <c r="C54" s="51" t="s">
        <v>214</v>
      </c>
      <c r="D54" s="1"/>
      <c r="E54" s="52" t="s">
        <v>215</v>
      </c>
      <c r="F54" s="53" t="s">
        <v>485</v>
      </c>
      <c r="G54" s="51" t="s">
        <v>18</v>
      </c>
      <c r="H54" s="51" t="s">
        <v>486</v>
      </c>
      <c r="I54" s="51" t="s">
        <v>218</v>
      </c>
      <c r="J54" s="1"/>
      <c r="K54" s="51">
        <v>0</v>
      </c>
      <c r="L54" s="51">
        <v>1.5</v>
      </c>
      <c r="M54" s="51">
        <v>1</v>
      </c>
      <c r="N54" s="51">
        <v>2</v>
      </c>
      <c r="O54" s="51">
        <v>12</v>
      </c>
      <c r="P54" s="51" t="s">
        <v>238</v>
      </c>
      <c r="Q54" s="51">
        <v>1.8</v>
      </c>
      <c r="R54" s="51">
        <v>0.23</v>
      </c>
      <c r="S54" s="51">
        <v>2.1999999999999999E-2</v>
      </c>
      <c r="T54" s="51">
        <v>5.5</v>
      </c>
      <c r="U54" s="51">
        <v>5.9</v>
      </c>
      <c r="V54" s="51">
        <v>4.7E-2</v>
      </c>
      <c r="W54" s="51">
        <v>0.82</v>
      </c>
      <c r="X54" s="51">
        <v>0.05</v>
      </c>
      <c r="Y54" s="51">
        <v>0.03</v>
      </c>
      <c r="Z54" s="51" t="s">
        <v>227</v>
      </c>
      <c r="AA54" s="51" t="s">
        <v>333</v>
      </c>
      <c r="AB54" s="51">
        <v>6.5</v>
      </c>
      <c r="AC54" s="51"/>
      <c r="AD54" s="51"/>
      <c r="AE54" s="51"/>
      <c r="AF54" s="51"/>
      <c r="AG54" s="51"/>
      <c r="AH54" s="51" t="s">
        <v>254</v>
      </c>
      <c r="AI54" s="51" t="s">
        <v>459</v>
      </c>
      <c r="AJ54" s="51" t="s">
        <v>487</v>
      </c>
      <c r="AK54" s="51" t="s">
        <v>330</v>
      </c>
      <c r="AL54" s="1"/>
      <c r="AM54" s="1"/>
    </row>
    <row r="55" spans="1:39" ht="26.4" x14ac:dyDescent="0.25">
      <c r="A55" s="224" t="s">
        <v>488</v>
      </c>
      <c r="B55" s="225"/>
      <c r="C55" s="51" t="s">
        <v>214</v>
      </c>
      <c r="D55" s="1"/>
      <c r="E55" s="52" t="s">
        <v>215</v>
      </c>
      <c r="F55" s="53" t="s">
        <v>489</v>
      </c>
      <c r="G55" s="51" t="s">
        <v>55</v>
      </c>
      <c r="H55" s="51" t="s">
        <v>486</v>
      </c>
      <c r="I55" s="51" t="s">
        <v>225</v>
      </c>
      <c r="J55" s="1"/>
      <c r="K55" s="51">
        <v>0</v>
      </c>
      <c r="L55" s="51">
        <v>1.5</v>
      </c>
      <c r="M55" s="51" t="s">
        <v>237</v>
      </c>
      <c r="N55" s="51">
        <v>1</v>
      </c>
      <c r="O55" s="51">
        <v>13</v>
      </c>
      <c r="P55" s="51" t="s">
        <v>238</v>
      </c>
      <c r="Q55" s="51">
        <v>0.7</v>
      </c>
      <c r="R55" s="51">
        <v>0.13</v>
      </c>
      <c r="S55" s="51">
        <v>1.2999999999999999E-2</v>
      </c>
      <c r="T55" s="51">
        <v>5</v>
      </c>
      <c r="U55" s="51">
        <v>5.5</v>
      </c>
      <c r="V55" s="51">
        <v>9.1999999999999998E-2</v>
      </c>
      <c r="W55" s="51">
        <v>0.31</v>
      </c>
      <c r="X55" s="51">
        <v>0.03</v>
      </c>
      <c r="Y55" s="51">
        <v>0.02</v>
      </c>
      <c r="Z55" s="51" t="s">
        <v>227</v>
      </c>
      <c r="AA55" s="51">
        <v>0.11</v>
      </c>
      <c r="AB55" s="51">
        <v>4.8</v>
      </c>
      <c r="AC55" s="51"/>
      <c r="AD55" s="51"/>
      <c r="AE55" s="51"/>
      <c r="AF55" s="51"/>
      <c r="AG55" s="51"/>
      <c r="AH55" s="51" t="s">
        <v>229</v>
      </c>
      <c r="AI55" s="51" t="s">
        <v>490</v>
      </c>
      <c r="AJ55" s="51" t="s">
        <v>390</v>
      </c>
      <c r="AK55" s="51" t="s">
        <v>491</v>
      </c>
      <c r="AL55" s="1"/>
      <c r="AM55" s="1"/>
    </row>
    <row r="56" spans="1:39" ht="26.4" x14ac:dyDescent="0.25">
      <c r="A56" s="224" t="s">
        <v>492</v>
      </c>
      <c r="B56" s="225"/>
      <c r="C56" s="51" t="s">
        <v>214</v>
      </c>
      <c r="D56" s="1"/>
      <c r="E56" s="52" t="s">
        <v>215</v>
      </c>
      <c r="F56" s="53" t="s">
        <v>493</v>
      </c>
      <c r="G56" s="51" t="s">
        <v>235</v>
      </c>
      <c r="H56" s="51" t="s">
        <v>486</v>
      </c>
      <c r="I56" s="51" t="s">
        <v>315</v>
      </c>
      <c r="J56" s="1"/>
      <c r="K56" s="51">
        <v>0</v>
      </c>
      <c r="L56" s="51">
        <v>1</v>
      </c>
      <c r="M56" s="51" t="s">
        <v>237</v>
      </c>
      <c r="N56" s="51" t="s">
        <v>237</v>
      </c>
      <c r="O56" s="51">
        <v>18</v>
      </c>
      <c r="P56" s="51" t="s">
        <v>238</v>
      </c>
      <c r="Q56" s="51">
        <v>0.5</v>
      </c>
      <c r="R56" s="51">
        <v>0.06</v>
      </c>
      <c r="S56" s="51" t="s">
        <v>226</v>
      </c>
      <c r="T56" s="51">
        <v>4.9000000000000004</v>
      </c>
      <c r="U56" s="51">
        <v>5.7</v>
      </c>
      <c r="V56" s="51">
        <v>0.104</v>
      </c>
      <c r="W56" s="51">
        <v>0.1</v>
      </c>
      <c r="X56" s="51">
        <v>0.02</v>
      </c>
      <c r="Y56" s="51">
        <v>0.02</v>
      </c>
      <c r="Z56" s="51" t="s">
        <v>227</v>
      </c>
      <c r="AA56" s="51">
        <v>0.12</v>
      </c>
      <c r="AB56" s="51">
        <v>6.1</v>
      </c>
      <c r="AC56" s="51"/>
      <c r="AD56" s="51"/>
      <c r="AE56" s="51"/>
      <c r="AF56" s="51"/>
      <c r="AG56" s="51"/>
      <c r="AH56" s="51" t="s">
        <v>316</v>
      </c>
      <c r="AI56" s="51" t="s">
        <v>494</v>
      </c>
      <c r="AJ56" s="51" t="s">
        <v>495</v>
      </c>
      <c r="AK56" s="51" t="s">
        <v>496</v>
      </c>
      <c r="AL56" s="1"/>
      <c r="AM56" s="1"/>
    </row>
    <row r="57" spans="1:39" ht="26.4" x14ac:dyDescent="0.25">
      <c r="A57" s="224" t="s">
        <v>497</v>
      </c>
      <c r="B57" s="225"/>
      <c r="C57" s="51" t="s">
        <v>214</v>
      </c>
      <c r="D57" s="1"/>
      <c r="E57" s="52" t="s">
        <v>215</v>
      </c>
      <c r="F57" s="53" t="s">
        <v>498</v>
      </c>
      <c r="G57" s="51" t="s">
        <v>94</v>
      </c>
      <c r="H57" s="51" t="s">
        <v>486</v>
      </c>
      <c r="I57" s="51" t="s">
        <v>236</v>
      </c>
      <c r="J57" s="1"/>
      <c r="K57" s="51">
        <v>5</v>
      </c>
      <c r="L57" s="51">
        <v>2</v>
      </c>
      <c r="M57" s="51" t="s">
        <v>237</v>
      </c>
      <c r="N57" s="51" t="s">
        <v>237</v>
      </c>
      <c r="O57" s="51">
        <v>18</v>
      </c>
      <c r="P57" s="51" t="s">
        <v>238</v>
      </c>
      <c r="Q57" s="51">
        <v>1.8</v>
      </c>
      <c r="R57" s="51" t="s">
        <v>240</v>
      </c>
      <c r="S57" s="51">
        <v>0.01</v>
      </c>
      <c r="T57" s="51">
        <v>4.7</v>
      </c>
      <c r="U57" s="51">
        <v>5.5</v>
      </c>
      <c r="V57" s="51">
        <v>0.17199999999999999</v>
      </c>
      <c r="W57" s="51">
        <v>0.16</v>
      </c>
      <c r="X57" s="51">
        <v>0.03</v>
      </c>
      <c r="Y57" s="51">
        <v>0.03</v>
      </c>
      <c r="Z57" s="51" t="s">
        <v>227</v>
      </c>
      <c r="AA57" s="51">
        <v>0.15</v>
      </c>
      <c r="AB57" s="51">
        <v>20.6</v>
      </c>
      <c r="AC57" s="51"/>
      <c r="AD57" s="51"/>
      <c r="AE57" s="51"/>
      <c r="AF57" s="51"/>
      <c r="AG57" s="51"/>
      <c r="AH57" s="51" t="s">
        <v>267</v>
      </c>
      <c r="AI57" s="51" t="s">
        <v>274</v>
      </c>
      <c r="AJ57" s="51" t="s">
        <v>299</v>
      </c>
      <c r="AK57" s="51" t="s">
        <v>287</v>
      </c>
      <c r="AL57" s="1"/>
      <c r="AM57" s="1"/>
    </row>
    <row r="58" spans="1:39" ht="26.4" x14ac:dyDescent="0.25">
      <c r="A58" s="224" t="s">
        <v>499</v>
      </c>
      <c r="B58" s="225"/>
      <c r="C58" s="51" t="s">
        <v>214</v>
      </c>
      <c r="D58" s="1"/>
      <c r="E58" s="52" t="s">
        <v>215</v>
      </c>
      <c r="F58" s="53" t="s">
        <v>500</v>
      </c>
      <c r="G58" s="51" t="s">
        <v>18</v>
      </c>
      <c r="H58" s="51" t="s">
        <v>501</v>
      </c>
      <c r="I58" s="51" t="s">
        <v>218</v>
      </c>
      <c r="J58" s="1"/>
      <c r="K58" s="51">
        <v>0</v>
      </c>
      <c r="L58" s="51">
        <v>1</v>
      </c>
      <c r="M58" s="51">
        <v>2</v>
      </c>
      <c r="N58" s="51">
        <v>4</v>
      </c>
      <c r="O58" s="51">
        <v>10</v>
      </c>
      <c r="P58" s="51" t="s">
        <v>238</v>
      </c>
      <c r="Q58" s="51">
        <v>2.8</v>
      </c>
      <c r="R58" s="51">
        <v>0.23</v>
      </c>
      <c r="S58" s="51">
        <v>3.4000000000000002E-2</v>
      </c>
      <c r="T58" s="51">
        <v>5.7</v>
      </c>
      <c r="U58" s="51">
        <v>6.1</v>
      </c>
      <c r="V58" s="51">
        <v>3.4000000000000002E-2</v>
      </c>
      <c r="W58" s="51">
        <v>0.88</v>
      </c>
      <c r="X58" s="51">
        <v>0.04</v>
      </c>
      <c r="Y58" s="51">
        <v>0.03</v>
      </c>
      <c r="Z58" s="51" t="s">
        <v>227</v>
      </c>
      <c r="AA58" s="51">
        <v>0.14000000000000001</v>
      </c>
      <c r="AB58" s="51">
        <v>12.4</v>
      </c>
      <c r="AC58" s="51"/>
      <c r="AD58" s="51"/>
      <c r="AE58" s="51"/>
      <c r="AF58" s="51"/>
      <c r="AG58" s="51"/>
      <c r="AH58" s="51" t="s">
        <v>219</v>
      </c>
      <c r="AI58" s="51" t="s">
        <v>502</v>
      </c>
      <c r="AJ58" s="51" t="s">
        <v>503</v>
      </c>
      <c r="AK58" s="51" t="s">
        <v>504</v>
      </c>
      <c r="AL58" s="1"/>
      <c r="AM58" s="1"/>
    </row>
    <row r="59" spans="1:39" ht="26.4" x14ac:dyDescent="0.25">
      <c r="A59" s="224" t="s">
        <v>505</v>
      </c>
      <c r="B59" s="225"/>
      <c r="C59" s="51" t="s">
        <v>214</v>
      </c>
      <c r="D59" s="1"/>
      <c r="E59" s="52" t="s">
        <v>215</v>
      </c>
      <c r="F59" s="53" t="s">
        <v>506</v>
      </c>
      <c r="G59" s="51" t="s">
        <v>55</v>
      </c>
      <c r="H59" s="51" t="s">
        <v>501</v>
      </c>
      <c r="I59" s="51" t="s">
        <v>225</v>
      </c>
      <c r="J59" s="1"/>
      <c r="K59" s="51">
        <v>0</v>
      </c>
      <c r="L59" s="51">
        <v>1</v>
      </c>
      <c r="M59" s="51" t="s">
        <v>237</v>
      </c>
      <c r="N59" s="51">
        <v>1</v>
      </c>
      <c r="O59" s="51">
        <v>10</v>
      </c>
      <c r="P59" s="51" t="s">
        <v>238</v>
      </c>
      <c r="Q59" s="51">
        <v>0.9</v>
      </c>
      <c r="R59" s="51">
        <v>0.08</v>
      </c>
      <c r="S59" s="51">
        <v>1.0999999999999999E-2</v>
      </c>
      <c r="T59" s="51">
        <v>5.2</v>
      </c>
      <c r="U59" s="51">
        <v>5.8</v>
      </c>
      <c r="V59" s="51">
        <v>5.5E-2</v>
      </c>
      <c r="W59" s="51">
        <v>0.28999999999999998</v>
      </c>
      <c r="X59" s="51">
        <v>0.02</v>
      </c>
      <c r="Y59" s="51">
        <v>0.02</v>
      </c>
      <c r="Z59" s="51" t="s">
        <v>227</v>
      </c>
      <c r="AA59" s="51">
        <v>0.13</v>
      </c>
      <c r="AB59" s="51">
        <v>5.7</v>
      </c>
      <c r="AC59" s="51"/>
      <c r="AD59" s="51"/>
      <c r="AE59" s="51"/>
      <c r="AF59" s="51"/>
      <c r="AG59" s="51"/>
      <c r="AH59" s="51" t="s">
        <v>379</v>
      </c>
      <c r="AI59" s="51" t="s">
        <v>350</v>
      </c>
      <c r="AJ59" s="51" t="s">
        <v>507</v>
      </c>
      <c r="AK59" s="51" t="s">
        <v>508</v>
      </c>
      <c r="AL59" s="1"/>
      <c r="AM59" s="1"/>
    </row>
    <row r="60" spans="1:39" ht="26.4" x14ac:dyDescent="0.25">
      <c r="A60" s="224" t="s">
        <v>509</v>
      </c>
      <c r="B60" s="225"/>
      <c r="C60" s="51" t="s">
        <v>214</v>
      </c>
      <c r="D60" s="1"/>
      <c r="E60" s="52" t="s">
        <v>215</v>
      </c>
      <c r="F60" s="53" t="s">
        <v>510</v>
      </c>
      <c r="G60" s="51" t="s">
        <v>235</v>
      </c>
      <c r="H60" s="51" t="s">
        <v>501</v>
      </c>
      <c r="I60" s="51" t="s">
        <v>315</v>
      </c>
      <c r="J60" s="1"/>
      <c r="K60" s="51">
        <v>0</v>
      </c>
      <c r="L60" s="51">
        <v>1</v>
      </c>
      <c r="M60" s="51" t="s">
        <v>237</v>
      </c>
      <c r="N60" s="51">
        <v>1</v>
      </c>
      <c r="O60" s="51">
        <v>16</v>
      </c>
      <c r="P60" s="51" t="s">
        <v>238</v>
      </c>
      <c r="Q60" s="51">
        <v>0.7</v>
      </c>
      <c r="R60" s="51">
        <v>0.05</v>
      </c>
      <c r="S60" s="51">
        <v>0.01</v>
      </c>
      <c r="T60" s="51">
        <v>4.9000000000000004</v>
      </c>
      <c r="U60" s="51">
        <v>5.6</v>
      </c>
      <c r="V60" s="51">
        <v>6.7000000000000004E-2</v>
      </c>
      <c r="W60" s="51">
        <v>0.13</v>
      </c>
      <c r="X60" s="51">
        <v>0.01</v>
      </c>
      <c r="Y60" s="51">
        <v>0.02</v>
      </c>
      <c r="Z60" s="51" t="s">
        <v>227</v>
      </c>
      <c r="AA60" s="51">
        <v>0.17</v>
      </c>
      <c r="AB60" s="51">
        <v>5.9</v>
      </c>
      <c r="AC60" s="51"/>
      <c r="AD60" s="51"/>
      <c r="AE60" s="51"/>
      <c r="AF60" s="51"/>
      <c r="AG60" s="51"/>
      <c r="AH60" s="51" t="s">
        <v>267</v>
      </c>
      <c r="AI60" s="51" t="s">
        <v>511</v>
      </c>
      <c r="AJ60" s="51" t="s">
        <v>397</v>
      </c>
      <c r="AK60" s="51" t="s">
        <v>512</v>
      </c>
      <c r="AL60" s="1"/>
      <c r="AM60" s="1"/>
    </row>
    <row r="61" spans="1:39" ht="26.4" x14ac:dyDescent="0.25">
      <c r="A61" s="224" t="s">
        <v>513</v>
      </c>
      <c r="B61" s="225"/>
      <c r="C61" s="51" t="s">
        <v>214</v>
      </c>
      <c r="D61" s="1"/>
      <c r="E61" s="52" t="s">
        <v>215</v>
      </c>
      <c r="F61" s="53" t="s">
        <v>514</v>
      </c>
      <c r="G61" s="51" t="s">
        <v>94</v>
      </c>
      <c r="H61" s="51" t="s">
        <v>501</v>
      </c>
      <c r="I61" s="51" t="s">
        <v>236</v>
      </c>
      <c r="J61" s="1"/>
      <c r="K61" s="51" t="s">
        <v>304</v>
      </c>
      <c r="L61" s="51">
        <v>1.5</v>
      </c>
      <c r="M61" s="51" t="s">
        <v>237</v>
      </c>
      <c r="N61" s="51" t="s">
        <v>237</v>
      </c>
      <c r="O61" s="51">
        <v>16</v>
      </c>
      <c r="P61" s="51" t="s">
        <v>238</v>
      </c>
      <c r="Q61" s="51">
        <v>2</v>
      </c>
      <c r="R61" s="51">
        <v>7.0000000000000007E-2</v>
      </c>
      <c r="S61" s="51">
        <v>0.01</v>
      </c>
      <c r="T61" s="51">
        <v>4.8</v>
      </c>
      <c r="U61" s="51">
        <v>5.6</v>
      </c>
      <c r="V61" s="51">
        <v>0.128</v>
      </c>
      <c r="W61" s="51">
        <v>0.24</v>
      </c>
      <c r="X61" s="51">
        <v>0.03</v>
      </c>
      <c r="Y61" s="51">
        <v>0.03</v>
      </c>
      <c r="Z61" s="51" t="s">
        <v>227</v>
      </c>
      <c r="AA61" s="51">
        <v>0.14000000000000001</v>
      </c>
      <c r="AB61" s="51">
        <v>11.3</v>
      </c>
      <c r="AC61" s="51"/>
      <c r="AD61" s="51"/>
      <c r="AE61" s="51"/>
      <c r="AF61" s="51"/>
      <c r="AG61" s="51"/>
      <c r="AH61" s="51" t="s">
        <v>515</v>
      </c>
      <c r="AI61" s="51" t="s">
        <v>516</v>
      </c>
      <c r="AJ61" s="51" t="s">
        <v>517</v>
      </c>
      <c r="AK61" s="51" t="s">
        <v>518</v>
      </c>
      <c r="AL61" s="1"/>
      <c r="AM61" s="1"/>
    </row>
    <row r="62" spans="1:39" ht="26.4" x14ac:dyDescent="0.25">
      <c r="A62" s="224" t="s">
        <v>519</v>
      </c>
      <c r="B62" s="225"/>
      <c r="C62" s="51" t="s">
        <v>214</v>
      </c>
      <c r="D62" s="1"/>
      <c r="E62" s="52" t="s">
        <v>215</v>
      </c>
      <c r="F62" s="53" t="s">
        <v>520</v>
      </c>
      <c r="G62" s="51" t="s">
        <v>18</v>
      </c>
      <c r="H62" s="51" t="s">
        <v>521</v>
      </c>
      <c r="I62" s="51" t="s">
        <v>218</v>
      </c>
      <c r="J62" s="1"/>
      <c r="K62" s="51">
        <v>0</v>
      </c>
      <c r="L62" s="51">
        <v>1</v>
      </c>
      <c r="M62" s="51">
        <v>2</v>
      </c>
      <c r="N62" s="51">
        <v>3</v>
      </c>
      <c r="O62" s="51">
        <v>11</v>
      </c>
      <c r="P62" s="51" t="s">
        <v>238</v>
      </c>
      <c r="Q62" s="51">
        <v>2.7</v>
      </c>
      <c r="R62" s="51">
        <v>0.33</v>
      </c>
      <c r="S62" s="51">
        <v>1.7999999999999999E-2</v>
      </c>
      <c r="T62" s="51">
        <v>5.6</v>
      </c>
      <c r="U62" s="51">
        <v>6.1</v>
      </c>
      <c r="V62" s="51">
        <v>5.3999999999999999E-2</v>
      </c>
      <c r="W62" s="51">
        <v>0.87</v>
      </c>
      <c r="X62" s="51">
        <v>0.04</v>
      </c>
      <c r="Y62" s="51">
        <v>0.03</v>
      </c>
      <c r="Z62" s="51" t="s">
        <v>227</v>
      </c>
      <c r="AA62" s="51">
        <v>0.11</v>
      </c>
      <c r="AB62" s="51">
        <v>4.9000000000000004</v>
      </c>
      <c r="AC62" s="51"/>
      <c r="AD62" s="51"/>
      <c r="AE62" s="51"/>
      <c r="AF62" s="51"/>
      <c r="AG62" s="51"/>
      <c r="AH62" s="51" t="s">
        <v>343</v>
      </c>
      <c r="AI62" s="51" t="s">
        <v>522</v>
      </c>
      <c r="AJ62" s="51" t="s">
        <v>523</v>
      </c>
      <c r="AK62" s="51" t="s">
        <v>275</v>
      </c>
      <c r="AL62" s="1"/>
      <c r="AM62" s="1"/>
    </row>
    <row r="63" spans="1:39" ht="26.4" x14ac:dyDescent="0.25">
      <c r="A63" s="224" t="s">
        <v>524</v>
      </c>
      <c r="B63" s="225"/>
      <c r="C63" s="51" t="s">
        <v>214</v>
      </c>
      <c r="D63" s="1"/>
      <c r="E63" s="52" t="s">
        <v>215</v>
      </c>
      <c r="F63" s="53" t="s">
        <v>525</v>
      </c>
      <c r="G63" s="51" t="s">
        <v>55</v>
      </c>
      <c r="H63" s="51" t="s">
        <v>521</v>
      </c>
      <c r="I63" s="51" t="s">
        <v>225</v>
      </c>
      <c r="J63" s="1"/>
      <c r="K63" s="51">
        <v>0</v>
      </c>
      <c r="L63" s="51">
        <v>1</v>
      </c>
      <c r="M63" s="51" t="s">
        <v>237</v>
      </c>
      <c r="N63" s="51">
        <v>2</v>
      </c>
      <c r="O63" s="51">
        <v>11</v>
      </c>
      <c r="P63" s="51" t="s">
        <v>238</v>
      </c>
      <c r="Q63" s="51">
        <v>1.7</v>
      </c>
      <c r="R63" s="51">
        <v>0.13</v>
      </c>
      <c r="S63" s="51">
        <v>1.2E-2</v>
      </c>
      <c r="T63" s="51">
        <v>5.0999999999999996</v>
      </c>
      <c r="U63" s="51">
        <v>5.6</v>
      </c>
      <c r="V63" s="51">
        <v>0.10100000000000001</v>
      </c>
      <c r="W63" s="51">
        <v>0.28000000000000003</v>
      </c>
      <c r="X63" s="51">
        <v>0.02</v>
      </c>
      <c r="Y63" s="51">
        <v>0.02</v>
      </c>
      <c r="Z63" s="51" t="s">
        <v>227</v>
      </c>
      <c r="AA63" s="51">
        <v>0.1</v>
      </c>
      <c r="AB63" s="51">
        <v>4.7</v>
      </c>
      <c r="AC63" s="51"/>
      <c r="AD63" s="51"/>
      <c r="AE63" s="51"/>
      <c r="AF63" s="51"/>
      <c r="AG63" s="51"/>
      <c r="AH63" s="51" t="s">
        <v>291</v>
      </c>
      <c r="AI63" s="51" t="s">
        <v>526</v>
      </c>
      <c r="AJ63" s="51" t="s">
        <v>527</v>
      </c>
      <c r="AK63" s="51" t="s">
        <v>432</v>
      </c>
      <c r="AL63" s="1"/>
      <c r="AM63" s="1"/>
    </row>
    <row r="64" spans="1:39" ht="26.4" x14ac:dyDescent="0.25">
      <c r="A64" s="224" t="s">
        <v>528</v>
      </c>
      <c r="B64" s="225"/>
      <c r="C64" s="51" t="s">
        <v>214</v>
      </c>
      <c r="D64" s="1"/>
      <c r="E64" s="52" t="s">
        <v>215</v>
      </c>
      <c r="F64" s="53" t="s">
        <v>529</v>
      </c>
      <c r="G64" s="51" t="s">
        <v>235</v>
      </c>
      <c r="H64" s="51" t="s">
        <v>521</v>
      </c>
      <c r="I64" s="51" t="s">
        <v>315</v>
      </c>
      <c r="J64" s="1"/>
      <c r="K64" s="51">
        <v>0</v>
      </c>
      <c r="L64" s="51">
        <v>1</v>
      </c>
      <c r="M64" s="51" t="s">
        <v>237</v>
      </c>
      <c r="N64" s="51">
        <v>1</v>
      </c>
      <c r="O64" s="51">
        <v>15</v>
      </c>
      <c r="P64" s="51" t="s">
        <v>238</v>
      </c>
      <c r="Q64" s="51">
        <v>1.4</v>
      </c>
      <c r="R64" s="51">
        <v>0.1</v>
      </c>
      <c r="S64" s="51">
        <v>0.01</v>
      </c>
      <c r="T64" s="51">
        <v>4.7</v>
      </c>
      <c r="U64" s="51">
        <v>5.4</v>
      </c>
      <c r="V64" s="51">
        <v>0.14899999999999999</v>
      </c>
      <c r="W64" s="51">
        <v>0.12</v>
      </c>
      <c r="X64" s="51">
        <v>0.01</v>
      </c>
      <c r="Y64" s="51">
        <v>0.03</v>
      </c>
      <c r="Z64" s="51" t="s">
        <v>227</v>
      </c>
      <c r="AA64" s="51">
        <v>0.1</v>
      </c>
      <c r="AB64" s="51">
        <v>3.6</v>
      </c>
      <c r="AC64" s="51"/>
      <c r="AD64" s="51"/>
      <c r="AE64" s="51"/>
      <c r="AF64" s="51"/>
      <c r="AG64" s="51"/>
      <c r="AH64" s="51" t="s">
        <v>285</v>
      </c>
      <c r="AI64" s="51" t="s">
        <v>530</v>
      </c>
      <c r="AJ64" s="51" t="s">
        <v>531</v>
      </c>
      <c r="AK64" s="51" t="s">
        <v>249</v>
      </c>
      <c r="AL64" s="1"/>
      <c r="AM64" s="1"/>
    </row>
    <row r="65" spans="1:39" ht="26.4" x14ac:dyDescent="0.25">
      <c r="A65" s="224" t="s">
        <v>532</v>
      </c>
      <c r="B65" s="225"/>
      <c r="C65" s="51" t="s">
        <v>214</v>
      </c>
      <c r="D65" s="1"/>
      <c r="E65" s="52" t="s">
        <v>215</v>
      </c>
      <c r="F65" s="53" t="s">
        <v>533</v>
      </c>
      <c r="G65" s="51" t="s">
        <v>94</v>
      </c>
      <c r="H65" s="51" t="s">
        <v>521</v>
      </c>
      <c r="I65" s="51" t="s">
        <v>247</v>
      </c>
      <c r="J65" s="1"/>
      <c r="K65" s="51">
        <v>0</v>
      </c>
      <c r="L65" s="51">
        <v>2</v>
      </c>
      <c r="M65" s="51" t="s">
        <v>237</v>
      </c>
      <c r="N65" s="51">
        <v>1</v>
      </c>
      <c r="O65" s="51">
        <v>11</v>
      </c>
      <c r="P65" s="51">
        <v>16</v>
      </c>
      <c r="Q65" s="51">
        <v>3.7</v>
      </c>
      <c r="R65" s="51">
        <v>0.1</v>
      </c>
      <c r="S65" s="51">
        <v>1.7000000000000001E-2</v>
      </c>
      <c r="T65" s="51">
        <v>4.5999999999999996</v>
      </c>
      <c r="U65" s="51">
        <v>5.2</v>
      </c>
      <c r="V65" s="51">
        <v>0.23200000000000001</v>
      </c>
      <c r="W65" s="51">
        <v>0.22</v>
      </c>
      <c r="X65" s="51">
        <v>0.04</v>
      </c>
      <c r="Y65" s="51">
        <v>0.04</v>
      </c>
      <c r="Z65" s="51" t="s">
        <v>227</v>
      </c>
      <c r="AA65" s="51">
        <v>0.16</v>
      </c>
      <c r="AB65" s="51">
        <v>19.3</v>
      </c>
      <c r="AC65" s="51"/>
      <c r="AD65" s="51"/>
      <c r="AE65" s="51"/>
      <c r="AF65" s="51"/>
      <c r="AG65" s="51"/>
      <c r="AH65" s="51" t="s">
        <v>534</v>
      </c>
      <c r="AI65" s="51" t="s">
        <v>535</v>
      </c>
      <c r="AJ65" s="51" t="s">
        <v>433</v>
      </c>
      <c r="AK65" s="51" t="s">
        <v>293</v>
      </c>
      <c r="AL65" s="1"/>
      <c r="AM65" s="1"/>
    </row>
    <row r="66" spans="1:39" x14ac:dyDescent="0.25">
      <c r="A66" s="224" t="s">
        <v>536</v>
      </c>
      <c r="B66" s="225"/>
      <c r="C66" s="51" t="s">
        <v>214</v>
      </c>
      <c r="D66" s="1"/>
      <c r="E66" s="52" t="s">
        <v>215</v>
      </c>
      <c r="F66" s="53" t="s">
        <v>537</v>
      </c>
      <c r="G66" s="51" t="s">
        <v>18</v>
      </c>
      <c r="H66" s="51" t="s">
        <v>538</v>
      </c>
      <c r="I66" s="51" t="s">
        <v>218</v>
      </c>
      <c r="J66" s="1"/>
      <c r="K66" s="51">
        <v>0</v>
      </c>
      <c r="L66" s="51">
        <v>1</v>
      </c>
      <c r="M66" s="51" t="s">
        <v>237</v>
      </c>
      <c r="N66" s="51">
        <v>2</v>
      </c>
      <c r="O66" s="51">
        <v>11</v>
      </c>
      <c r="P66" s="51">
        <v>17</v>
      </c>
      <c r="Q66" s="51">
        <v>1</v>
      </c>
      <c r="R66" s="51">
        <v>0.24</v>
      </c>
      <c r="S66" s="51">
        <v>2.4E-2</v>
      </c>
      <c r="T66" s="51">
        <v>5.9</v>
      </c>
      <c r="U66" s="51">
        <v>6.6</v>
      </c>
      <c r="V66" s="51">
        <v>3.1E-2</v>
      </c>
      <c r="W66" s="51">
        <v>1.1299999999999999</v>
      </c>
      <c r="X66" s="51">
        <v>0.06</v>
      </c>
      <c r="Y66" s="51">
        <v>0.04</v>
      </c>
      <c r="Z66" s="51" t="s">
        <v>227</v>
      </c>
      <c r="AA66" s="51" t="s">
        <v>333</v>
      </c>
      <c r="AB66" s="51">
        <v>4.8</v>
      </c>
      <c r="AC66" s="51"/>
      <c r="AD66" s="51"/>
      <c r="AE66" s="51"/>
      <c r="AF66" s="51"/>
      <c r="AG66" s="51"/>
      <c r="AH66" s="51" t="s">
        <v>229</v>
      </c>
      <c r="AI66" s="51" t="s">
        <v>321</v>
      </c>
      <c r="AJ66" s="51" t="s">
        <v>539</v>
      </c>
      <c r="AK66" s="51" t="s">
        <v>437</v>
      </c>
      <c r="AL66" s="1"/>
      <c r="AM66" s="1"/>
    </row>
    <row r="67" spans="1:39" x14ac:dyDescent="0.25">
      <c r="A67" s="224" t="s">
        <v>540</v>
      </c>
      <c r="B67" s="225"/>
      <c r="C67" s="51" t="s">
        <v>214</v>
      </c>
      <c r="D67" s="1"/>
      <c r="E67" s="52" t="s">
        <v>215</v>
      </c>
      <c r="F67" s="53" t="s">
        <v>541</v>
      </c>
      <c r="G67" s="51" t="s">
        <v>55</v>
      </c>
      <c r="H67" s="51" t="s">
        <v>538</v>
      </c>
      <c r="I67" s="51" t="s">
        <v>225</v>
      </c>
      <c r="J67" s="1"/>
      <c r="K67" s="51">
        <v>0</v>
      </c>
      <c r="L67" s="51">
        <v>1</v>
      </c>
      <c r="M67" s="51" t="s">
        <v>237</v>
      </c>
      <c r="N67" s="51" t="s">
        <v>237</v>
      </c>
      <c r="O67" s="51">
        <v>8</v>
      </c>
      <c r="P67" s="51" t="s">
        <v>238</v>
      </c>
      <c r="Q67" s="51">
        <v>0.7</v>
      </c>
      <c r="R67" s="51">
        <v>0.1</v>
      </c>
      <c r="S67" s="51">
        <v>0.01</v>
      </c>
      <c r="T67" s="51">
        <v>5.4</v>
      </c>
      <c r="U67" s="51">
        <v>6.3</v>
      </c>
      <c r="V67" s="51">
        <v>5.6000000000000001E-2</v>
      </c>
      <c r="W67" s="51">
        <v>0.38</v>
      </c>
      <c r="X67" s="51">
        <v>0.02</v>
      </c>
      <c r="Y67" s="51">
        <v>0.03</v>
      </c>
      <c r="Z67" s="51" t="s">
        <v>227</v>
      </c>
      <c r="AA67" s="51">
        <v>0.16</v>
      </c>
      <c r="AB67" s="51">
        <v>5.9</v>
      </c>
      <c r="AC67" s="51"/>
      <c r="AD67" s="51"/>
      <c r="AE67" s="51"/>
      <c r="AF67" s="51"/>
      <c r="AG67" s="51"/>
      <c r="AH67" s="51" t="s">
        <v>241</v>
      </c>
      <c r="AI67" s="51" t="s">
        <v>502</v>
      </c>
      <c r="AJ67" s="51" t="s">
        <v>352</v>
      </c>
      <c r="AK67" s="51" t="s">
        <v>472</v>
      </c>
      <c r="AL67" s="1"/>
      <c r="AM67" s="1"/>
    </row>
    <row r="68" spans="1:39" x14ac:dyDescent="0.25">
      <c r="A68" s="224" t="s">
        <v>542</v>
      </c>
      <c r="B68" s="225"/>
      <c r="C68" s="51" t="s">
        <v>214</v>
      </c>
      <c r="D68" s="1"/>
      <c r="E68" s="52" t="s">
        <v>215</v>
      </c>
      <c r="F68" s="53" t="s">
        <v>543</v>
      </c>
      <c r="G68" s="51" t="s">
        <v>235</v>
      </c>
      <c r="H68" s="51" t="s">
        <v>538</v>
      </c>
      <c r="I68" s="51" t="s">
        <v>315</v>
      </c>
      <c r="J68" s="1"/>
      <c r="K68" s="51">
        <v>0</v>
      </c>
      <c r="L68" s="51">
        <v>1</v>
      </c>
      <c r="M68" s="51" t="s">
        <v>237</v>
      </c>
      <c r="N68" s="51" t="s">
        <v>237</v>
      </c>
      <c r="O68" s="51">
        <v>15</v>
      </c>
      <c r="P68" s="51" t="s">
        <v>238</v>
      </c>
      <c r="Q68" s="51">
        <v>1.1000000000000001</v>
      </c>
      <c r="R68" s="51">
        <v>0.05</v>
      </c>
      <c r="S68" s="51" t="s">
        <v>226</v>
      </c>
      <c r="T68" s="51">
        <v>5</v>
      </c>
      <c r="U68" s="51">
        <v>5.8</v>
      </c>
      <c r="V68" s="51">
        <v>7.5999999999999998E-2</v>
      </c>
      <c r="W68" s="51">
        <v>0.14000000000000001</v>
      </c>
      <c r="X68" s="51">
        <v>0.01</v>
      </c>
      <c r="Y68" s="51">
        <v>0.02</v>
      </c>
      <c r="Z68" s="51" t="s">
        <v>227</v>
      </c>
      <c r="AA68" s="51" t="s">
        <v>333</v>
      </c>
      <c r="AB68" s="51">
        <v>5.3</v>
      </c>
      <c r="AC68" s="51"/>
      <c r="AD68" s="51"/>
      <c r="AE68" s="51"/>
      <c r="AF68" s="51"/>
      <c r="AG68" s="51"/>
      <c r="AH68" s="51" t="s">
        <v>360</v>
      </c>
      <c r="AI68" s="51" t="s">
        <v>544</v>
      </c>
      <c r="AJ68" s="51" t="s">
        <v>318</v>
      </c>
      <c r="AK68" s="51" t="s">
        <v>394</v>
      </c>
      <c r="AL68" s="1"/>
      <c r="AM68" s="1"/>
    </row>
    <row r="69" spans="1:39" x14ac:dyDescent="0.25">
      <c r="A69" s="224" t="s">
        <v>545</v>
      </c>
      <c r="B69" s="225"/>
      <c r="C69" s="51" t="s">
        <v>214</v>
      </c>
      <c r="D69" s="1"/>
      <c r="E69" s="52" t="s">
        <v>215</v>
      </c>
      <c r="F69" s="53" t="s">
        <v>546</v>
      </c>
      <c r="G69" s="51" t="s">
        <v>94</v>
      </c>
      <c r="H69" s="51" t="s">
        <v>538</v>
      </c>
      <c r="I69" s="51" t="s">
        <v>236</v>
      </c>
      <c r="J69" s="1"/>
      <c r="K69" s="51">
        <v>0</v>
      </c>
      <c r="L69" s="51">
        <v>1.5</v>
      </c>
      <c r="M69" s="51" t="s">
        <v>237</v>
      </c>
      <c r="N69" s="51" t="s">
        <v>237</v>
      </c>
      <c r="O69" s="51">
        <v>16</v>
      </c>
      <c r="P69" s="51" t="s">
        <v>238</v>
      </c>
      <c r="Q69" s="51">
        <v>0.9</v>
      </c>
      <c r="R69" s="51" t="s">
        <v>240</v>
      </c>
      <c r="S69" s="51">
        <v>1.0999999999999999E-2</v>
      </c>
      <c r="T69" s="51">
        <v>4.8</v>
      </c>
      <c r="U69" s="51">
        <v>5.5</v>
      </c>
      <c r="V69" s="51">
        <v>0.127</v>
      </c>
      <c r="W69" s="51">
        <v>0.16</v>
      </c>
      <c r="X69" s="51">
        <v>0.02</v>
      </c>
      <c r="Y69" s="51">
        <v>0.02</v>
      </c>
      <c r="Z69" s="51" t="s">
        <v>227</v>
      </c>
      <c r="AA69" s="51">
        <v>0.15</v>
      </c>
      <c r="AB69" s="51">
        <v>7.7</v>
      </c>
      <c r="AC69" s="51"/>
      <c r="AD69" s="51"/>
      <c r="AE69" s="51"/>
      <c r="AF69" s="51"/>
      <c r="AG69" s="51"/>
      <c r="AH69" s="51" t="s">
        <v>297</v>
      </c>
      <c r="AI69" s="51" t="s">
        <v>544</v>
      </c>
      <c r="AJ69" s="51" t="s">
        <v>380</v>
      </c>
      <c r="AK69" s="51" t="s">
        <v>345</v>
      </c>
      <c r="AL69" s="1"/>
      <c r="AM69" s="1"/>
    </row>
    <row r="70" spans="1:39" x14ac:dyDescent="0.25">
      <c r="A70" s="224" t="s">
        <v>547</v>
      </c>
      <c r="B70" s="225"/>
      <c r="C70" s="51" t="s">
        <v>214</v>
      </c>
      <c r="D70" s="1"/>
      <c r="E70" s="52" t="s">
        <v>215</v>
      </c>
      <c r="F70" s="53" t="s">
        <v>548</v>
      </c>
      <c r="G70" s="51" t="s">
        <v>18</v>
      </c>
      <c r="H70" s="51" t="s">
        <v>549</v>
      </c>
      <c r="I70" s="51" t="s">
        <v>218</v>
      </c>
      <c r="J70" s="1"/>
      <c r="K70" s="51">
        <v>0</v>
      </c>
      <c r="L70" s="51">
        <v>1</v>
      </c>
      <c r="M70" s="51">
        <v>1</v>
      </c>
      <c r="N70" s="51">
        <v>3</v>
      </c>
      <c r="O70" s="51">
        <v>12</v>
      </c>
      <c r="P70" s="51" t="s">
        <v>238</v>
      </c>
      <c r="Q70" s="51">
        <v>5.5</v>
      </c>
      <c r="R70" s="51">
        <v>0.18</v>
      </c>
      <c r="S70" s="51">
        <v>2.4E-2</v>
      </c>
      <c r="T70" s="51">
        <v>5.8</v>
      </c>
      <c r="U70" s="51">
        <v>6.4</v>
      </c>
      <c r="V70" s="51">
        <v>4.2999999999999997E-2</v>
      </c>
      <c r="W70" s="51">
        <v>0.73</v>
      </c>
      <c r="X70" s="51">
        <v>0.04</v>
      </c>
      <c r="Y70" s="51">
        <v>0.04</v>
      </c>
      <c r="Z70" s="51" t="s">
        <v>227</v>
      </c>
      <c r="AA70" s="51">
        <v>0.13</v>
      </c>
      <c r="AB70" s="51">
        <v>3.5</v>
      </c>
      <c r="AC70" s="51"/>
      <c r="AD70" s="51"/>
      <c r="AE70" s="51"/>
      <c r="AF70" s="51"/>
      <c r="AG70" s="51"/>
      <c r="AH70" s="51" t="s">
        <v>515</v>
      </c>
      <c r="AI70" s="51" t="s">
        <v>550</v>
      </c>
      <c r="AJ70" s="51" t="s">
        <v>551</v>
      </c>
      <c r="AK70" s="51" t="s">
        <v>517</v>
      </c>
      <c r="AL70" s="1"/>
      <c r="AM70" s="1"/>
    </row>
    <row r="71" spans="1:39" x14ac:dyDescent="0.25">
      <c r="A71" s="224" t="s">
        <v>552</v>
      </c>
      <c r="B71" s="225"/>
      <c r="C71" s="51" t="s">
        <v>214</v>
      </c>
      <c r="D71" s="1"/>
      <c r="E71" s="52" t="s">
        <v>215</v>
      </c>
      <c r="F71" s="53" t="s">
        <v>553</v>
      </c>
      <c r="G71" s="51" t="s">
        <v>55</v>
      </c>
      <c r="H71" s="51" t="s">
        <v>549</v>
      </c>
      <c r="I71" s="51" t="s">
        <v>225</v>
      </c>
      <c r="J71" s="1"/>
      <c r="K71" s="51">
        <v>0</v>
      </c>
      <c r="L71" s="51">
        <v>1</v>
      </c>
      <c r="M71" s="51" t="s">
        <v>237</v>
      </c>
      <c r="N71" s="51">
        <v>2</v>
      </c>
      <c r="O71" s="51">
        <v>10</v>
      </c>
      <c r="P71" s="51" t="s">
        <v>238</v>
      </c>
      <c r="Q71" s="51">
        <v>3.6</v>
      </c>
      <c r="R71" s="51">
        <v>0.14000000000000001</v>
      </c>
      <c r="S71" s="51">
        <v>1.7000000000000001E-2</v>
      </c>
      <c r="T71" s="51">
        <v>5.2</v>
      </c>
      <c r="U71" s="51">
        <v>5.8</v>
      </c>
      <c r="V71" s="51">
        <v>7.0999999999999994E-2</v>
      </c>
      <c r="W71" s="51">
        <v>0.38</v>
      </c>
      <c r="X71" s="51">
        <v>0.03</v>
      </c>
      <c r="Y71" s="51">
        <v>0.02</v>
      </c>
      <c r="Z71" s="51" t="s">
        <v>227</v>
      </c>
      <c r="AA71" s="51" t="s">
        <v>333</v>
      </c>
      <c r="AB71" s="51" t="s">
        <v>228</v>
      </c>
      <c r="AC71" s="51"/>
      <c r="AD71" s="51"/>
      <c r="AE71" s="51"/>
      <c r="AF71" s="51"/>
      <c r="AG71" s="51"/>
      <c r="AH71" s="51" t="s">
        <v>267</v>
      </c>
      <c r="AI71" s="51" t="s">
        <v>369</v>
      </c>
      <c r="AJ71" s="51" t="s">
        <v>437</v>
      </c>
      <c r="AK71" s="51" t="s">
        <v>554</v>
      </c>
      <c r="AL71" s="1"/>
      <c r="AM71" s="1"/>
    </row>
    <row r="72" spans="1:39" x14ac:dyDescent="0.25">
      <c r="A72" s="224" t="s">
        <v>555</v>
      </c>
      <c r="B72" s="225"/>
      <c r="C72" s="51" t="s">
        <v>214</v>
      </c>
      <c r="D72" s="1"/>
      <c r="E72" s="52" t="s">
        <v>215</v>
      </c>
      <c r="F72" s="53" t="s">
        <v>556</v>
      </c>
      <c r="G72" s="51" t="s">
        <v>235</v>
      </c>
      <c r="H72" s="51" t="s">
        <v>549</v>
      </c>
      <c r="I72" s="51" t="s">
        <v>315</v>
      </c>
      <c r="J72" s="1"/>
      <c r="K72" s="51">
        <v>0</v>
      </c>
      <c r="L72" s="51">
        <v>1</v>
      </c>
      <c r="M72" s="51" t="s">
        <v>237</v>
      </c>
      <c r="N72" s="51" t="s">
        <v>237</v>
      </c>
      <c r="O72" s="51">
        <v>13</v>
      </c>
      <c r="P72" s="51" t="s">
        <v>238</v>
      </c>
      <c r="Q72" s="51">
        <v>1.4</v>
      </c>
      <c r="R72" s="51">
        <v>0.08</v>
      </c>
      <c r="S72" s="51">
        <v>0.01</v>
      </c>
      <c r="T72" s="51">
        <v>4.9000000000000004</v>
      </c>
      <c r="U72" s="51">
        <v>5.6</v>
      </c>
      <c r="V72" s="51">
        <v>0.108</v>
      </c>
      <c r="W72" s="51">
        <v>0.11</v>
      </c>
      <c r="X72" s="51">
        <v>0.01</v>
      </c>
      <c r="Y72" s="51">
        <v>0.02</v>
      </c>
      <c r="Z72" s="51" t="s">
        <v>227</v>
      </c>
      <c r="AA72" s="51">
        <v>0.15</v>
      </c>
      <c r="AB72" s="51">
        <v>3.3</v>
      </c>
      <c r="AC72" s="51"/>
      <c r="AD72" s="51"/>
      <c r="AE72" s="51"/>
      <c r="AF72" s="51"/>
      <c r="AG72" s="51"/>
      <c r="AH72" s="51" t="s">
        <v>291</v>
      </c>
      <c r="AI72" s="51" t="s">
        <v>557</v>
      </c>
      <c r="AJ72" s="51" t="s">
        <v>558</v>
      </c>
      <c r="AK72" s="51" t="s">
        <v>432</v>
      </c>
      <c r="AL72" s="1"/>
      <c r="AM72" s="1"/>
    </row>
    <row r="73" spans="1:39" x14ac:dyDescent="0.25">
      <c r="A73" s="224" t="s">
        <v>559</v>
      </c>
      <c r="B73" s="225"/>
      <c r="C73" s="51" t="s">
        <v>214</v>
      </c>
      <c r="D73" s="1"/>
      <c r="E73" s="52" t="s">
        <v>215</v>
      </c>
      <c r="F73" s="53" t="s">
        <v>560</v>
      </c>
      <c r="G73" s="51" t="s">
        <v>94</v>
      </c>
      <c r="H73" s="51" t="s">
        <v>549</v>
      </c>
      <c r="I73" s="51" t="s">
        <v>236</v>
      </c>
      <c r="J73" s="1"/>
      <c r="K73" s="51">
        <v>0</v>
      </c>
      <c r="L73" s="51">
        <v>1.5</v>
      </c>
      <c r="M73" s="51" t="s">
        <v>237</v>
      </c>
      <c r="N73" s="51" t="s">
        <v>237</v>
      </c>
      <c r="O73" s="51">
        <v>14</v>
      </c>
      <c r="P73" s="51" t="s">
        <v>238</v>
      </c>
      <c r="Q73" s="51">
        <v>1.3</v>
      </c>
      <c r="R73" s="51">
        <v>0.06</v>
      </c>
      <c r="S73" s="51" t="s">
        <v>226</v>
      </c>
      <c r="T73" s="51">
        <v>4.8</v>
      </c>
      <c r="U73" s="51">
        <v>5.6</v>
      </c>
      <c r="V73" s="51">
        <v>0.128</v>
      </c>
      <c r="W73" s="51">
        <v>0.11</v>
      </c>
      <c r="X73" s="51">
        <v>0.02</v>
      </c>
      <c r="Y73" s="51">
        <v>0.02</v>
      </c>
      <c r="Z73" s="51" t="s">
        <v>227</v>
      </c>
      <c r="AA73" s="51">
        <v>0.11</v>
      </c>
      <c r="AB73" s="51">
        <v>3</v>
      </c>
      <c r="AC73" s="51"/>
      <c r="AD73" s="51"/>
      <c r="AE73" s="51"/>
      <c r="AF73" s="51"/>
      <c r="AG73" s="51"/>
      <c r="AH73" s="51" t="s">
        <v>297</v>
      </c>
      <c r="AI73" s="51" t="s">
        <v>220</v>
      </c>
      <c r="AJ73" s="51" t="s">
        <v>243</v>
      </c>
      <c r="AK73" s="51" t="s">
        <v>561</v>
      </c>
      <c r="AL73" s="1"/>
      <c r="AM73" s="1"/>
    </row>
    <row r="74" spans="1:39" x14ac:dyDescent="0.25">
      <c r="A74" s="224" t="s">
        <v>562</v>
      </c>
      <c r="B74" s="225"/>
      <c r="C74" s="51" t="s">
        <v>214</v>
      </c>
      <c r="D74" s="1"/>
      <c r="E74" s="52" t="s">
        <v>215</v>
      </c>
      <c r="F74" s="53" t="s">
        <v>563</v>
      </c>
      <c r="G74" s="51" t="s">
        <v>18</v>
      </c>
      <c r="H74" s="51" t="s">
        <v>564</v>
      </c>
      <c r="I74" s="51" t="s">
        <v>218</v>
      </c>
      <c r="J74" s="1"/>
      <c r="K74" s="51" t="s">
        <v>304</v>
      </c>
      <c r="L74" s="51">
        <v>1</v>
      </c>
      <c r="M74" s="51">
        <v>1</v>
      </c>
      <c r="N74" s="51">
        <v>3</v>
      </c>
      <c r="O74" s="51">
        <v>9</v>
      </c>
      <c r="P74" s="51" t="s">
        <v>238</v>
      </c>
      <c r="Q74" s="51">
        <v>3</v>
      </c>
      <c r="R74" s="51">
        <v>0.25</v>
      </c>
      <c r="S74" s="51">
        <v>2.8000000000000001E-2</v>
      </c>
      <c r="T74" s="51">
        <v>5.6</v>
      </c>
      <c r="U74" s="51">
        <v>6</v>
      </c>
      <c r="V74" s="51">
        <v>5.8000000000000003E-2</v>
      </c>
      <c r="W74" s="51">
        <v>0.67</v>
      </c>
      <c r="X74" s="51">
        <v>0.26</v>
      </c>
      <c r="Y74" s="51">
        <v>0.02</v>
      </c>
      <c r="Z74" s="51">
        <v>7.0000000000000007E-2</v>
      </c>
      <c r="AA74" s="51">
        <v>0.37</v>
      </c>
      <c r="AB74" s="51">
        <v>5.6</v>
      </c>
      <c r="AC74" s="51"/>
      <c r="AD74" s="51"/>
      <c r="AE74" s="51"/>
      <c r="AF74" s="51"/>
      <c r="AG74" s="51"/>
      <c r="AH74" s="51" t="s">
        <v>446</v>
      </c>
      <c r="AI74" s="51" t="s">
        <v>220</v>
      </c>
      <c r="AJ74" s="51" t="s">
        <v>565</v>
      </c>
      <c r="AK74" s="51" t="s">
        <v>421</v>
      </c>
      <c r="AL74" s="1"/>
      <c r="AM74" s="1"/>
    </row>
    <row r="75" spans="1:39" x14ac:dyDescent="0.25">
      <c r="A75" s="224" t="s">
        <v>566</v>
      </c>
      <c r="B75" s="225"/>
      <c r="C75" s="51" t="s">
        <v>214</v>
      </c>
      <c r="D75" s="1"/>
      <c r="E75" s="52" t="s">
        <v>215</v>
      </c>
      <c r="F75" s="53" t="s">
        <v>567</v>
      </c>
      <c r="G75" s="51" t="s">
        <v>55</v>
      </c>
      <c r="H75" s="51" t="s">
        <v>564</v>
      </c>
      <c r="I75" s="51" t="s">
        <v>225</v>
      </c>
      <c r="J75" s="1"/>
      <c r="K75" s="51">
        <v>0</v>
      </c>
      <c r="L75" s="51">
        <v>1</v>
      </c>
      <c r="M75" s="51" t="s">
        <v>237</v>
      </c>
      <c r="N75" s="51">
        <v>2</v>
      </c>
      <c r="O75" s="51">
        <v>11</v>
      </c>
      <c r="P75" s="51" t="s">
        <v>238</v>
      </c>
      <c r="Q75" s="51">
        <v>1.5</v>
      </c>
      <c r="R75" s="51">
        <v>0.09</v>
      </c>
      <c r="S75" s="51">
        <v>1.4E-2</v>
      </c>
      <c r="T75" s="51">
        <v>5</v>
      </c>
      <c r="U75" s="51">
        <v>5.7</v>
      </c>
      <c r="V75" s="51">
        <v>6.2E-2</v>
      </c>
      <c r="W75" s="51">
        <v>0.17</v>
      </c>
      <c r="X75" s="51">
        <v>0.06</v>
      </c>
      <c r="Y75" s="51">
        <v>0.02</v>
      </c>
      <c r="Z75" s="51">
        <v>0.03</v>
      </c>
      <c r="AA75" s="51">
        <v>0.18</v>
      </c>
      <c r="AB75" s="51">
        <v>16.100000000000001</v>
      </c>
      <c r="AC75" s="51"/>
      <c r="AD75" s="51"/>
      <c r="AE75" s="51"/>
      <c r="AF75" s="51"/>
      <c r="AG75" s="51"/>
      <c r="AH75" s="51" t="s">
        <v>515</v>
      </c>
      <c r="AI75" s="51" t="s">
        <v>568</v>
      </c>
      <c r="AJ75" s="51" t="s">
        <v>381</v>
      </c>
      <c r="AK75" s="51" t="s">
        <v>407</v>
      </c>
      <c r="AL75" s="1"/>
      <c r="AM75" s="1"/>
    </row>
    <row r="76" spans="1:39" x14ac:dyDescent="0.25">
      <c r="A76" s="224" t="s">
        <v>569</v>
      </c>
      <c r="B76" s="225"/>
      <c r="C76" s="51" t="s">
        <v>214</v>
      </c>
      <c r="D76" s="1"/>
      <c r="E76" s="52" t="s">
        <v>215</v>
      </c>
      <c r="F76" s="53" t="s">
        <v>570</v>
      </c>
      <c r="G76" s="51" t="s">
        <v>235</v>
      </c>
      <c r="H76" s="51" t="s">
        <v>564</v>
      </c>
      <c r="I76" s="51" t="s">
        <v>315</v>
      </c>
      <c r="J76" s="1"/>
      <c r="K76" s="51">
        <v>0</v>
      </c>
      <c r="L76" s="51">
        <v>1</v>
      </c>
      <c r="M76" s="51" t="s">
        <v>237</v>
      </c>
      <c r="N76" s="51">
        <v>1</v>
      </c>
      <c r="O76" s="51">
        <v>17</v>
      </c>
      <c r="P76" s="51" t="s">
        <v>238</v>
      </c>
      <c r="Q76" s="51">
        <v>0.8</v>
      </c>
      <c r="R76" s="51" t="s">
        <v>240</v>
      </c>
      <c r="S76" s="51" t="s">
        <v>226</v>
      </c>
      <c r="T76" s="51">
        <v>4.9000000000000004</v>
      </c>
      <c r="U76" s="51">
        <v>5.7</v>
      </c>
      <c r="V76" s="51">
        <v>0.09</v>
      </c>
      <c r="W76" s="51">
        <v>7.0000000000000007E-2</v>
      </c>
      <c r="X76" s="51">
        <v>0.02</v>
      </c>
      <c r="Y76" s="51">
        <v>0.02</v>
      </c>
      <c r="Z76" s="51">
        <v>0.01</v>
      </c>
      <c r="AA76" s="51" t="s">
        <v>333</v>
      </c>
      <c r="AB76" s="51">
        <v>9.6999999999999993</v>
      </c>
      <c r="AC76" s="51"/>
      <c r="AD76" s="51"/>
      <c r="AE76" s="51"/>
      <c r="AF76" s="51"/>
      <c r="AG76" s="51"/>
      <c r="AH76" s="51" t="s">
        <v>297</v>
      </c>
      <c r="AI76" s="51" t="s">
        <v>220</v>
      </c>
      <c r="AJ76" s="51" t="s">
        <v>376</v>
      </c>
      <c r="AK76" s="51" t="s">
        <v>287</v>
      </c>
      <c r="AL76" s="1"/>
      <c r="AM76" s="1"/>
    </row>
    <row r="77" spans="1:39" x14ac:dyDescent="0.25">
      <c r="A77" s="224" t="s">
        <v>571</v>
      </c>
      <c r="B77" s="225"/>
      <c r="C77" s="51" t="s">
        <v>214</v>
      </c>
      <c r="D77" s="1"/>
      <c r="E77" s="52" t="s">
        <v>215</v>
      </c>
      <c r="F77" s="53" t="s">
        <v>572</v>
      </c>
      <c r="G77" s="51" t="s">
        <v>94</v>
      </c>
      <c r="H77" s="51" t="s">
        <v>564</v>
      </c>
      <c r="I77" s="51" t="s">
        <v>236</v>
      </c>
      <c r="J77" s="1"/>
      <c r="K77" s="51">
        <v>5</v>
      </c>
      <c r="L77" s="51">
        <v>2</v>
      </c>
      <c r="M77" s="51" t="s">
        <v>237</v>
      </c>
      <c r="N77" s="51" t="s">
        <v>237</v>
      </c>
      <c r="O77" s="51">
        <v>15</v>
      </c>
      <c r="P77" s="51" t="s">
        <v>238</v>
      </c>
      <c r="Q77" s="51">
        <v>1.9</v>
      </c>
      <c r="R77" s="51">
        <v>0.08</v>
      </c>
      <c r="S77" s="51">
        <v>1.0999999999999999E-2</v>
      </c>
      <c r="T77" s="51">
        <v>4.7</v>
      </c>
      <c r="U77" s="51">
        <v>5.6</v>
      </c>
      <c r="V77" s="51">
        <v>0.16300000000000001</v>
      </c>
      <c r="W77" s="51">
        <v>0.16</v>
      </c>
      <c r="X77" s="51">
        <v>0.03</v>
      </c>
      <c r="Y77" s="51">
        <v>0.03</v>
      </c>
      <c r="Z77" s="51">
        <v>0.02</v>
      </c>
      <c r="AA77" s="51">
        <v>0.15</v>
      </c>
      <c r="AB77" s="51">
        <v>5</v>
      </c>
      <c r="AC77" s="51"/>
      <c r="AD77" s="51"/>
      <c r="AE77" s="51"/>
      <c r="AF77" s="51"/>
      <c r="AG77" s="51"/>
      <c r="AH77" s="51" t="s">
        <v>297</v>
      </c>
      <c r="AI77" s="51" t="s">
        <v>502</v>
      </c>
      <c r="AJ77" s="51" t="s">
        <v>371</v>
      </c>
      <c r="AK77" s="51" t="s">
        <v>254</v>
      </c>
      <c r="AL77" s="1"/>
      <c r="AM77" s="1"/>
    </row>
    <row r="78" spans="1:39" x14ac:dyDescent="0.25">
      <c r="A78" s="224" t="s">
        <v>573</v>
      </c>
      <c r="B78" s="225"/>
      <c r="C78" s="51" t="s">
        <v>214</v>
      </c>
      <c r="D78" s="1"/>
      <c r="E78" s="52" t="s">
        <v>215</v>
      </c>
      <c r="F78" s="53" t="s">
        <v>574</v>
      </c>
      <c r="G78" s="51" t="s">
        <v>18</v>
      </c>
      <c r="H78" s="51" t="s">
        <v>575</v>
      </c>
      <c r="I78" s="51" t="s">
        <v>218</v>
      </c>
      <c r="J78" s="1"/>
      <c r="K78" s="51">
        <v>0</v>
      </c>
      <c r="L78" s="51">
        <v>1.5</v>
      </c>
      <c r="M78" s="51">
        <v>1</v>
      </c>
      <c r="N78" s="51">
        <v>3</v>
      </c>
      <c r="O78" s="51">
        <v>11</v>
      </c>
      <c r="P78" s="51" t="s">
        <v>238</v>
      </c>
      <c r="Q78" s="51">
        <v>1.5</v>
      </c>
      <c r="R78" s="51">
        <v>0.19</v>
      </c>
      <c r="S78" s="51">
        <v>1.4999999999999999E-2</v>
      </c>
      <c r="T78" s="51">
        <v>5.0999999999999996</v>
      </c>
      <c r="U78" s="51">
        <v>5.8</v>
      </c>
      <c r="V78" s="51">
        <v>7.3999999999999996E-2</v>
      </c>
      <c r="W78" s="51">
        <v>0.51</v>
      </c>
      <c r="X78" s="51">
        <v>0.03</v>
      </c>
      <c r="Y78" s="51">
        <v>0.02</v>
      </c>
      <c r="Z78" s="51" t="s">
        <v>227</v>
      </c>
      <c r="AA78" s="51">
        <v>0.14000000000000001</v>
      </c>
      <c r="AB78" s="51" t="s">
        <v>228</v>
      </c>
      <c r="AC78" s="51"/>
      <c r="AD78" s="51"/>
      <c r="AE78" s="51"/>
      <c r="AF78" s="51"/>
      <c r="AG78" s="51"/>
      <c r="AH78" s="51" t="s">
        <v>269</v>
      </c>
      <c r="AI78" s="51" t="s">
        <v>344</v>
      </c>
      <c r="AJ78" s="51" t="s">
        <v>576</v>
      </c>
      <c r="AK78" s="51" t="s">
        <v>577</v>
      </c>
      <c r="AL78" s="1"/>
      <c r="AM78" s="1"/>
    </row>
    <row r="79" spans="1:39" x14ac:dyDescent="0.25">
      <c r="A79" s="224" t="s">
        <v>578</v>
      </c>
      <c r="B79" s="225"/>
      <c r="C79" s="51" t="s">
        <v>214</v>
      </c>
      <c r="D79" s="1"/>
      <c r="E79" s="52" t="s">
        <v>215</v>
      </c>
      <c r="F79" s="53" t="s">
        <v>579</v>
      </c>
      <c r="G79" s="51" t="s">
        <v>55</v>
      </c>
      <c r="H79" s="51" t="s">
        <v>575</v>
      </c>
      <c r="I79" s="51" t="s">
        <v>225</v>
      </c>
      <c r="J79" s="1"/>
      <c r="K79" s="51">
        <v>0</v>
      </c>
      <c r="L79" s="51">
        <v>1</v>
      </c>
      <c r="M79" s="51" t="s">
        <v>237</v>
      </c>
      <c r="N79" s="51" t="s">
        <v>237</v>
      </c>
      <c r="O79" s="51">
        <v>16</v>
      </c>
      <c r="P79" s="51" t="s">
        <v>238</v>
      </c>
      <c r="Q79" s="51">
        <v>1.4</v>
      </c>
      <c r="R79" s="51">
        <v>0.06</v>
      </c>
      <c r="S79" s="51">
        <v>0.01</v>
      </c>
      <c r="T79" s="51">
        <v>5</v>
      </c>
      <c r="U79" s="51">
        <v>5.7</v>
      </c>
      <c r="V79" s="51">
        <v>9.4E-2</v>
      </c>
      <c r="W79" s="51">
        <v>0.18</v>
      </c>
      <c r="X79" s="51">
        <v>0.01</v>
      </c>
      <c r="Y79" s="51">
        <v>0.02</v>
      </c>
      <c r="Z79" s="51" t="s">
        <v>227</v>
      </c>
      <c r="AA79" s="51" t="s">
        <v>333</v>
      </c>
      <c r="AB79" s="51">
        <v>3.7</v>
      </c>
      <c r="AC79" s="51"/>
      <c r="AD79" s="51"/>
      <c r="AE79" s="51"/>
      <c r="AF79" s="51"/>
      <c r="AG79" s="51"/>
      <c r="AH79" s="51" t="s">
        <v>285</v>
      </c>
      <c r="AI79" s="51" t="s">
        <v>328</v>
      </c>
      <c r="AJ79" s="51" t="s">
        <v>275</v>
      </c>
      <c r="AK79" s="51" t="s">
        <v>312</v>
      </c>
      <c r="AL79" s="1"/>
      <c r="AM79" s="1"/>
    </row>
    <row r="80" spans="1:39" x14ac:dyDescent="0.25">
      <c r="A80" s="224" t="s">
        <v>580</v>
      </c>
      <c r="B80" s="225"/>
      <c r="C80" s="51" t="s">
        <v>214</v>
      </c>
      <c r="D80" s="1"/>
      <c r="E80" s="52" t="s">
        <v>215</v>
      </c>
      <c r="F80" s="53" t="s">
        <v>581</v>
      </c>
      <c r="G80" s="51" t="s">
        <v>235</v>
      </c>
      <c r="H80" s="51" t="s">
        <v>575</v>
      </c>
      <c r="I80" s="51" t="s">
        <v>315</v>
      </c>
      <c r="J80" s="1"/>
      <c r="K80" s="51">
        <v>0</v>
      </c>
      <c r="L80" s="51">
        <v>1</v>
      </c>
      <c r="M80" s="51" t="s">
        <v>237</v>
      </c>
      <c r="N80" s="51" t="s">
        <v>237</v>
      </c>
      <c r="O80" s="51">
        <v>22</v>
      </c>
      <c r="P80" s="51" t="s">
        <v>238</v>
      </c>
      <c r="Q80" s="51">
        <v>1.1000000000000001</v>
      </c>
      <c r="R80" s="51" t="s">
        <v>240</v>
      </c>
      <c r="S80" s="51" t="s">
        <v>226</v>
      </c>
      <c r="T80" s="51">
        <v>4.9000000000000004</v>
      </c>
      <c r="U80" s="51">
        <v>5.6</v>
      </c>
      <c r="V80" s="51">
        <v>0.12</v>
      </c>
      <c r="W80" s="51">
        <v>7.0000000000000007E-2</v>
      </c>
      <c r="X80" s="51" t="s">
        <v>227</v>
      </c>
      <c r="Y80" s="51">
        <v>0.02</v>
      </c>
      <c r="Z80" s="51" t="s">
        <v>227</v>
      </c>
      <c r="AA80" s="51" t="s">
        <v>333</v>
      </c>
      <c r="AB80" s="51">
        <v>5.3</v>
      </c>
      <c r="AC80" s="51"/>
      <c r="AD80" s="51"/>
      <c r="AE80" s="51"/>
      <c r="AF80" s="51"/>
      <c r="AG80" s="51"/>
      <c r="AH80" s="51" t="s">
        <v>582</v>
      </c>
      <c r="AI80" s="51" t="s">
        <v>583</v>
      </c>
      <c r="AJ80" s="51" t="s">
        <v>558</v>
      </c>
      <c r="AK80" s="51" t="s">
        <v>336</v>
      </c>
      <c r="AL80" s="1"/>
      <c r="AM80" s="1"/>
    </row>
    <row r="81" spans="1:39" x14ac:dyDescent="0.25">
      <c r="A81" s="224" t="s">
        <v>584</v>
      </c>
      <c r="B81" s="225"/>
      <c r="C81" s="51" t="s">
        <v>214</v>
      </c>
      <c r="D81" s="1"/>
      <c r="E81" s="52" t="s">
        <v>215</v>
      </c>
      <c r="F81" s="53" t="s">
        <v>585</v>
      </c>
      <c r="G81" s="51" t="s">
        <v>94</v>
      </c>
      <c r="H81" s="51" t="s">
        <v>575</v>
      </c>
      <c r="I81" s="51" t="s">
        <v>236</v>
      </c>
      <c r="J81" s="1"/>
      <c r="K81" s="51">
        <v>0</v>
      </c>
      <c r="L81" s="51">
        <v>2</v>
      </c>
      <c r="M81" s="51" t="s">
        <v>237</v>
      </c>
      <c r="N81" s="51" t="s">
        <v>237</v>
      </c>
      <c r="O81" s="51">
        <v>20</v>
      </c>
      <c r="P81" s="51">
        <v>16</v>
      </c>
      <c r="Q81" s="51">
        <v>1.7</v>
      </c>
      <c r="R81" s="51" t="s">
        <v>240</v>
      </c>
      <c r="S81" s="51">
        <v>1.0999999999999999E-2</v>
      </c>
      <c r="T81" s="51">
        <v>4.5999999999999996</v>
      </c>
      <c r="U81" s="51">
        <v>5.4</v>
      </c>
      <c r="V81" s="51">
        <v>0.19400000000000001</v>
      </c>
      <c r="W81" s="51">
        <v>0.13</v>
      </c>
      <c r="X81" s="51">
        <v>0.02</v>
      </c>
      <c r="Y81" s="51">
        <v>0.03</v>
      </c>
      <c r="Z81" s="51" t="s">
        <v>227</v>
      </c>
      <c r="AA81" s="51">
        <v>0.17</v>
      </c>
      <c r="AB81" s="51">
        <v>4.4000000000000004</v>
      </c>
      <c r="AC81" s="51"/>
      <c r="AD81" s="51"/>
      <c r="AE81" s="51"/>
      <c r="AF81" s="51"/>
      <c r="AG81" s="51"/>
      <c r="AH81" s="51" t="s">
        <v>586</v>
      </c>
      <c r="AI81" s="51" t="s">
        <v>587</v>
      </c>
      <c r="AJ81" s="51" t="s">
        <v>588</v>
      </c>
      <c r="AK81" s="51" t="s">
        <v>589</v>
      </c>
      <c r="AL81" s="1"/>
      <c r="AM81" s="1"/>
    </row>
    <row r="82" spans="1:39" ht="26.4" x14ac:dyDescent="0.25">
      <c r="A82" s="224" t="s">
        <v>590</v>
      </c>
      <c r="B82" s="225"/>
      <c r="C82" s="51" t="s">
        <v>214</v>
      </c>
      <c r="D82" s="1"/>
      <c r="E82" s="52" t="s">
        <v>215</v>
      </c>
      <c r="F82" s="53" t="s">
        <v>591</v>
      </c>
      <c r="G82" s="51" t="s">
        <v>18</v>
      </c>
      <c r="H82" s="51" t="s">
        <v>592</v>
      </c>
      <c r="I82" s="51" t="s">
        <v>218</v>
      </c>
      <c r="J82" s="1"/>
      <c r="K82" s="51">
        <v>0</v>
      </c>
      <c r="L82" s="51">
        <v>1</v>
      </c>
      <c r="M82" s="51">
        <v>2</v>
      </c>
      <c r="N82" s="51">
        <v>2</v>
      </c>
      <c r="O82" s="51">
        <v>11</v>
      </c>
      <c r="P82" s="51">
        <v>21</v>
      </c>
      <c r="Q82" s="51">
        <v>1.4</v>
      </c>
      <c r="R82" s="51">
        <v>0.14000000000000001</v>
      </c>
      <c r="S82" s="51">
        <v>1.4E-2</v>
      </c>
      <c r="T82" s="51">
        <v>5.7</v>
      </c>
      <c r="U82" s="51">
        <v>6.1</v>
      </c>
      <c r="V82" s="51">
        <v>5.0999999999999997E-2</v>
      </c>
      <c r="W82" s="51">
        <v>0.45</v>
      </c>
      <c r="X82" s="51">
        <v>0.03</v>
      </c>
      <c r="Y82" s="51">
        <v>0.04</v>
      </c>
      <c r="Z82" s="51" t="s">
        <v>227</v>
      </c>
      <c r="AA82" s="51" t="s">
        <v>333</v>
      </c>
      <c r="AB82" s="51">
        <v>13.5</v>
      </c>
      <c r="AC82" s="51"/>
      <c r="AD82" s="51"/>
      <c r="AE82" s="51"/>
      <c r="AF82" s="51"/>
      <c r="AG82" s="51"/>
      <c r="AH82" s="51" t="s">
        <v>241</v>
      </c>
      <c r="AI82" s="51" t="s">
        <v>405</v>
      </c>
      <c r="AJ82" s="51" t="s">
        <v>593</v>
      </c>
      <c r="AK82" s="51" t="s">
        <v>345</v>
      </c>
      <c r="AL82" s="1"/>
      <c r="AM82" s="1"/>
    </row>
    <row r="83" spans="1:39" ht="26.4" x14ac:dyDescent="0.25">
      <c r="A83" s="224" t="s">
        <v>594</v>
      </c>
      <c r="B83" s="225"/>
      <c r="C83" s="51" t="s">
        <v>214</v>
      </c>
      <c r="D83" s="1"/>
      <c r="E83" s="52" t="s">
        <v>215</v>
      </c>
      <c r="F83" s="53" t="s">
        <v>595</v>
      </c>
      <c r="G83" s="51" t="s">
        <v>55</v>
      </c>
      <c r="H83" s="51" t="s">
        <v>592</v>
      </c>
      <c r="I83" s="51" t="s">
        <v>225</v>
      </c>
      <c r="J83" s="1"/>
      <c r="K83" s="51">
        <v>0</v>
      </c>
      <c r="L83" s="51">
        <v>1</v>
      </c>
      <c r="M83" s="51">
        <v>1</v>
      </c>
      <c r="N83" s="51">
        <v>1</v>
      </c>
      <c r="O83" s="51">
        <v>14</v>
      </c>
      <c r="P83" s="51">
        <v>18</v>
      </c>
      <c r="Q83" s="51">
        <v>0.9</v>
      </c>
      <c r="R83" s="51">
        <v>7.0000000000000007E-2</v>
      </c>
      <c r="S83" s="51">
        <v>1.6E-2</v>
      </c>
      <c r="T83" s="51">
        <v>5.7</v>
      </c>
      <c r="U83" s="51">
        <v>6.2</v>
      </c>
      <c r="V83" s="51">
        <v>5.5E-2</v>
      </c>
      <c r="W83" s="51">
        <v>0.2</v>
      </c>
      <c r="X83" s="51">
        <v>0.02</v>
      </c>
      <c r="Y83" s="51">
        <v>0.02</v>
      </c>
      <c r="Z83" s="51" t="s">
        <v>227</v>
      </c>
      <c r="AA83" s="51" t="s">
        <v>333</v>
      </c>
      <c r="AB83" s="51">
        <v>9.5</v>
      </c>
      <c r="AC83" s="51"/>
      <c r="AD83" s="51"/>
      <c r="AE83" s="51"/>
      <c r="AF83" s="51"/>
      <c r="AG83" s="51"/>
      <c r="AH83" s="51">
        <v>0.12</v>
      </c>
      <c r="AI83" s="51">
        <v>15.2</v>
      </c>
      <c r="AJ83" s="51">
        <v>0.55000000000000004</v>
      </c>
      <c r="AK83" s="51">
        <v>0.87</v>
      </c>
      <c r="AL83" s="1"/>
      <c r="AM83" s="1"/>
    </row>
    <row r="84" spans="1:39" ht="26.4" x14ac:dyDescent="0.25">
      <c r="A84" s="224" t="s">
        <v>596</v>
      </c>
      <c r="B84" s="225"/>
      <c r="C84" s="51" t="s">
        <v>214</v>
      </c>
      <c r="D84" s="1"/>
      <c r="E84" s="52" t="s">
        <v>215</v>
      </c>
      <c r="F84" s="53" t="s">
        <v>597</v>
      </c>
      <c r="G84" s="51" t="s">
        <v>235</v>
      </c>
      <c r="H84" s="51" t="s">
        <v>592</v>
      </c>
      <c r="I84" s="51" t="s">
        <v>315</v>
      </c>
      <c r="J84" s="1"/>
      <c r="K84" s="51">
        <v>0</v>
      </c>
      <c r="L84" s="51">
        <v>1.5</v>
      </c>
      <c r="M84" s="51" t="s">
        <v>237</v>
      </c>
      <c r="N84" s="51" t="s">
        <v>237</v>
      </c>
      <c r="O84" s="51">
        <v>15</v>
      </c>
      <c r="P84" s="51" t="s">
        <v>238</v>
      </c>
      <c r="Q84" s="51">
        <v>0.9</v>
      </c>
      <c r="R84" s="51" t="s">
        <v>240</v>
      </c>
      <c r="S84" s="51" t="s">
        <v>226</v>
      </c>
      <c r="T84" s="51">
        <v>4.9000000000000004</v>
      </c>
      <c r="U84" s="51">
        <v>5.7</v>
      </c>
      <c r="V84" s="51">
        <v>9.2999999999999999E-2</v>
      </c>
      <c r="W84" s="51">
        <v>0.09</v>
      </c>
      <c r="X84" s="51">
        <v>0.01</v>
      </c>
      <c r="Y84" s="51">
        <v>0.02</v>
      </c>
      <c r="Z84" s="51" t="s">
        <v>227</v>
      </c>
      <c r="AA84" s="51">
        <v>0.16</v>
      </c>
      <c r="AB84" s="51">
        <v>3.1</v>
      </c>
      <c r="AC84" s="51"/>
      <c r="AD84" s="51"/>
      <c r="AE84" s="51"/>
      <c r="AF84" s="51"/>
      <c r="AG84" s="51"/>
      <c r="AH84" s="51">
        <v>0.14000000000000001</v>
      </c>
      <c r="AI84" s="51">
        <v>15.5</v>
      </c>
      <c r="AJ84" s="51">
        <v>0.25</v>
      </c>
      <c r="AK84" s="51">
        <v>1.9</v>
      </c>
      <c r="AL84" s="1"/>
      <c r="AM84" s="1"/>
    </row>
    <row r="85" spans="1:39" ht="26.4" x14ac:dyDescent="0.25">
      <c r="A85" s="224" t="s">
        <v>598</v>
      </c>
      <c r="B85" s="225"/>
      <c r="C85" s="51" t="s">
        <v>214</v>
      </c>
      <c r="D85" s="1"/>
      <c r="E85" s="52" t="s">
        <v>215</v>
      </c>
      <c r="F85" s="53" t="s">
        <v>599</v>
      </c>
      <c r="G85" s="51" t="s">
        <v>94</v>
      </c>
      <c r="H85" s="51" t="s">
        <v>592</v>
      </c>
      <c r="I85" s="51" t="s">
        <v>236</v>
      </c>
      <c r="J85" s="1"/>
      <c r="K85" s="51" t="s">
        <v>304</v>
      </c>
      <c r="L85" s="51">
        <v>1.5</v>
      </c>
      <c r="M85" s="51" t="s">
        <v>237</v>
      </c>
      <c r="N85" s="51" t="s">
        <v>237</v>
      </c>
      <c r="O85" s="51">
        <v>12</v>
      </c>
      <c r="P85" s="51">
        <v>16</v>
      </c>
      <c r="Q85" s="51">
        <v>1.5</v>
      </c>
      <c r="R85" s="51" t="s">
        <v>240</v>
      </c>
      <c r="S85" s="51">
        <v>2.1000000000000001E-2</v>
      </c>
      <c r="T85" s="51">
        <v>4.5999999999999996</v>
      </c>
      <c r="U85" s="51">
        <v>5.3</v>
      </c>
      <c r="V85" s="51">
        <v>0.18</v>
      </c>
      <c r="W85" s="51">
        <v>0.14000000000000001</v>
      </c>
      <c r="X85" s="51">
        <v>0.02</v>
      </c>
      <c r="Y85" s="51">
        <v>0.03</v>
      </c>
      <c r="Z85" s="51">
        <v>0.02</v>
      </c>
      <c r="AA85" s="51">
        <v>0.12</v>
      </c>
      <c r="AB85" s="51">
        <v>4.4000000000000004</v>
      </c>
      <c r="AC85" s="51"/>
      <c r="AD85" s="51"/>
      <c r="AE85" s="51"/>
      <c r="AF85" s="51"/>
      <c r="AG85" s="51"/>
      <c r="AH85" s="51">
        <v>0.13</v>
      </c>
      <c r="AI85" s="51">
        <v>11</v>
      </c>
      <c r="AJ85" s="51">
        <v>0.52</v>
      </c>
      <c r="AK85" s="51">
        <v>0.24</v>
      </c>
      <c r="AL85" s="1"/>
      <c r="AM85" s="1"/>
    </row>
    <row r="86" spans="1:39" x14ac:dyDescent="0.25">
      <c r="A86" s="224" t="s">
        <v>600</v>
      </c>
      <c r="B86" s="225"/>
      <c r="C86" s="51" t="s">
        <v>214</v>
      </c>
      <c r="D86" s="1"/>
      <c r="E86" s="52" t="s">
        <v>215</v>
      </c>
      <c r="F86" s="53" t="s">
        <v>601</v>
      </c>
      <c r="G86" s="51" t="s">
        <v>18</v>
      </c>
      <c r="H86" s="51" t="s">
        <v>602</v>
      </c>
      <c r="I86" s="51" t="s">
        <v>218</v>
      </c>
      <c r="J86" s="1"/>
      <c r="K86" s="51">
        <v>5</v>
      </c>
      <c r="L86" s="51">
        <v>1</v>
      </c>
      <c r="M86" s="51">
        <v>1</v>
      </c>
      <c r="N86" s="51">
        <v>2</v>
      </c>
      <c r="O86" s="51">
        <v>11</v>
      </c>
      <c r="P86" s="51" t="s">
        <v>238</v>
      </c>
      <c r="Q86" s="51">
        <v>2.4</v>
      </c>
      <c r="R86" s="51">
        <v>0.34</v>
      </c>
      <c r="S86" s="51">
        <v>2.5000000000000001E-2</v>
      </c>
      <c r="T86" s="51">
        <v>5.8</v>
      </c>
      <c r="U86" s="51">
        <v>6.3</v>
      </c>
      <c r="V86" s="51">
        <v>8.5000000000000006E-2</v>
      </c>
      <c r="W86" s="51">
        <v>0.92</v>
      </c>
      <c r="X86" s="51">
        <v>0.28000000000000003</v>
      </c>
      <c r="Y86" s="51">
        <v>0.03</v>
      </c>
      <c r="Z86" s="51">
        <v>7.0000000000000007E-2</v>
      </c>
      <c r="AA86" s="51">
        <v>0.34</v>
      </c>
      <c r="AB86" s="51">
        <v>5.4</v>
      </c>
      <c r="AC86" s="51"/>
      <c r="AD86" s="51"/>
      <c r="AE86" s="51"/>
      <c r="AF86" s="51"/>
      <c r="AG86" s="51"/>
      <c r="AH86" s="51">
        <v>0.25</v>
      </c>
      <c r="AI86" s="51">
        <v>12.8</v>
      </c>
      <c r="AJ86" s="51">
        <v>3.06</v>
      </c>
      <c r="AK86" s="51">
        <v>0.41</v>
      </c>
      <c r="AL86" s="1"/>
      <c r="AM86" s="1"/>
    </row>
    <row r="87" spans="1:39" x14ac:dyDescent="0.25">
      <c r="A87" s="224" t="s">
        <v>603</v>
      </c>
      <c r="B87" s="225"/>
      <c r="C87" s="51" t="s">
        <v>214</v>
      </c>
      <c r="D87" s="1"/>
      <c r="E87" s="52" t="s">
        <v>215</v>
      </c>
      <c r="F87" s="53" t="s">
        <v>604</v>
      </c>
      <c r="G87" s="51" t="s">
        <v>55</v>
      </c>
      <c r="H87" s="51" t="s">
        <v>602</v>
      </c>
      <c r="I87" s="51" t="s">
        <v>225</v>
      </c>
      <c r="J87" s="1"/>
      <c r="K87" s="51" t="s">
        <v>304</v>
      </c>
      <c r="L87" s="51">
        <v>1.5</v>
      </c>
      <c r="M87" s="51" t="s">
        <v>237</v>
      </c>
      <c r="N87" s="51">
        <v>2</v>
      </c>
      <c r="O87" s="51">
        <v>12</v>
      </c>
      <c r="P87" s="51" t="s">
        <v>238</v>
      </c>
      <c r="Q87" s="51">
        <v>1.3</v>
      </c>
      <c r="R87" s="51">
        <v>0.16</v>
      </c>
      <c r="S87" s="51">
        <v>1.9E-2</v>
      </c>
      <c r="T87" s="51">
        <v>5.5</v>
      </c>
      <c r="U87" s="51">
        <v>6.3</v>
      </c>
      <c r="V87" s="51">
        <v>9.4E-2</v>
      </c>
      <c r="W87" s="51">
        <v>0.28999999999999998</v>
      </c>
      <c r="X87" s="51">
        <v>0.08</v>
      </c>
      <c r="Y87" s="51">
        <v>0.02</v>
      </c>
      <c r="Z87" s="51">
        <v>0.03</v>
      </c>
      <c r="AA87" s="51">
        <v>0.16</v>
      </c>
      <c r="AB87" s="51" t="s">
        <v>228</v>
      </c>
      <c r="AC87" s="51"/>
      <c r="AD87" s="51"/>
      <c r="AE87" s="51"/>
      <c r="AF87" s="51"/>
      <c r="AG87" s="51"/>
      <c r="AH87" s="51">
        <v>0.37</v>
      </c>
      <c r="AI87" s="51">
        <v>18.600000000000001</v>
      </c>
      <c r="AJ87" s="51">
        <v>1.07</v>
      </c>
      <c r="AK87" s="51">
        <v>0.77</v>
      </c>
      <c r="AL87" s="1"/>
      <c r="AM87" s="1"/>
    </row>
    <row r="88" spans="1:39" x14ac:dyDescent="0.25">
      <c r="A88" s="224" t="s">
        <v>605</v>
      </c>
      <c r="B88" s="225"/>
      <c r="C88" s="51" t="s">
        <v>214</v>
      </c>
      <c r="D88" s="1"/>
      <c r="E88" s="52" t="s">
        <v>215</v>
      </c>
      <c r="F88" s="53" t="s">
        <v>606</v>
      </c>
      <c r="G88" s="51" t="s">
        <v>235</v>
      </c>
      <c r="H88" s="51" t="s">
        <v>602</v>
      </c>
      <c r="I88" s="51" t="s">
        <v>236</v>
      </c>
      <c r="J88" s="1"/>
      <c r="K88" s="51" t="s">
        <v>304</v>
      </c>
      <c r="L88" s="51">
        <v>1.5</v>
      </c>
      <c r="M88" s="51" t="s">
        <v>237</v>
      </c>
      <c r="N88" s="51" t="s">
        <v>237</v>
      </c>
      <c r="O88" s="51">
        <v>19</v>
      </c>
      <c r="P88" s="51" t="s">
        <v>238</v>
      </c>
      <c r="Q88" s="51">
        <v>1.7</v>
      </c>
      <c r="R88" s="51">
        <v>0.06</v>
      </c>
      <c r="S88" s="51">
        <v>1.2E-2</v>
      </c>
      <c r="T88" s="51">
        <v>4.5999999999999996</v>
      </c>
      <c r="U88" s="51">
        <v>5.3</v>
      </c>
      <c r="V88" s="51">
        <v>0.06</v>
      </c>
      <c r="W88" s="51">
        <v>0.15</v>
      </c>
      <c r="X88" s="51">
        <v>0.03</v>
      </c>
      <c r="Y88" s="51">
        <v>0.01</v>
      </c>
      <c r="Z88" s="51">
        <v>0.01</v>
      </c>
      <c r="AA88" s="51" t="s">
        <v>333</v>
      </c>
      <c r="AB88" s="51">
        <v>6.5</v>
      </c>
      <c r="AC88" s="51"/>
      <c r="AD88" s="51"/>
      <c r="AE88" s="51"/>
      <c r="AF88" s="51"/>
      <c r="AG88" s="51"/>
      <c r="AH88" s="51">
        <v>0.26</v>
      </c>
      <c r="AI88" s="51">
        <v>15.2</v>
      </c>
      <c r="AJ88" s="51">
        <v>0.6</v>
      </c>
      <c r="AK88" s="51">
        <v>0.67</v>
      </c>
      <c r="AL88" s="1"/>
      <c r="AM88" s="1"/>
    </row>
    <row r="89" spans="1:39" x14ac:dyDescent="0.25">
      <c r="A89" s="224" t="s">
        <v>607</v>
      </c>
      <c r="B89" s="225"/>
      <c r="C89" s="51" t="s">
        <v>214</v>
      </c>
      <c r="D89" s="1"/>
      <c r="E89" s="52" t="s">
        <v>215</v>
      </c>
      <c r="F89" s="53" t="s">
        <v>608</v>
      </c>
      <c r="G89" s="51" t="s">
        <v>94</v>
      </c>
      <c r="H89" s="51" t="s">
        <v>602</v>
      </c>
      <c r="I89" s="51" t="s">
        <v>247</v>
      </c>
      <c r="J89" s="1"/>
      <c r="K89" s="51" t="s">
        <v>304</v>
      </c>
      <c r="L89" s="51">
        <v>2</v>
      </c>
      <c r="M89" s="51" t="s">
        <v>237</v>
      </c>
      <c r="N89" s="51" t="s">
        <v>237</v>
      </c>
      <c r="O89" s="51">
        <v>19</v>
      </c>
      <c r="P89" s="51" t="s">
        <v>238</v>
      </c>
      <c r="Q89" s="51">
        <v>7.6</v>
      </c>
      <c r="R89" s="51" t="s">
        <v>240</v>
      </c>
      <c r="S89" s="51">
        <v>1.4999999999999999E-2</v>
      </c>
      <c r="T89" s="51">
        <v>4.7</v>
      </c>
      <c r="U89" s="51">
        <v>5.6</v>
      </c>
      <c r="V89" s="51">
        <v>0.129</v>
      </c>
      <c r="W89" s="51">
        <v>0.24</v>
      </c>
      <c r="X89" s="51">
        <v>7.0000000000000007E-2</v>
      </c>
      <c r="Y89" s="51">
        <v>0.03</v>
      </c>
      <c r="Z89" s="51">
        <v>0.03</v>
      </c>
      <c r="AA89" s="51">
        <v>0.18</v>
      </c>
      <c r="AB89" s="51">
        <v>27.6</v>
      </c>
      <c r="AC89" s="51"/>
      <c r="AD89" s="51"/>
      <c r="AE89" s="51"/>
      <c r="AF89" s="51"/>
      <c r="AG89" s="51"/>
      <c r="AH89" s="51">
        <v>0.2</v>
      </c>
      <c r="AI89" s="51">
        <v>8.6</v>
      </c>
      <c r="AJ89" s="51">
        <v>0.71</v>
      </c>
      <c r="AK89" s="51">
        <v>0.49</v>
      </c>
      <c r="AL89" s="1"/>
      <c r="AM89" s="1"/>
    </row>
    <row r="90" spans="1:39" ht="26.4" x14ac:dyDescent="0.25">
      <c r="A90" s="224" t="s">
        <v>609</v>
      </c>
      <c r="B90" s="225"/>
      <c r="C90" s="51" t="s">
        <v>214</v>
      </c>
      <c r="D90" s="1"/>
      <c r="E90" s="52" t="s">
        <v>215</v>
      </c>
      <c r="F90" s="53" t="s">
        <v>610</v>
      </c>
      <c r="G90" s="51" t="s">
        <v>18</v>
      </c>
      <c r="H90" s="51" t="s">
        <v>611</v>
      </c>
      <c r="I90" s="51" t="s">
        <v>218</v>
      </c>
      <c r="J90" s="1"/>
      <c r="K90" s="51">
        <v>0</v>
      </c>
      <c r="L90" s="51">
        <v>1</v>
      </c>
      <c r="M90" s="51" t="s">
        <v>237</v>
      </c>
      <c r="N90" s="51">
        <v>2</v>
      </c>
      <c r="O90" s="51">
        <v>9</v>
      </c>
      <c r="P90" s="51">
        <v>18</v>
      </c>
      <c r="Q90" s="51">
        <v>0.8</v>
      </c>
      <c r="R90" s="51">
        <v>0.61</v>
      </c>
      <c r="S90" s="51">
        <v>1.6E-2</v>
      </c>
      <c r="T90" s="51">
        <v>5.7</v>
      </c>
      <c r="U90" s="51">
        <v>6.5</v>
      </c>
      <c r="V90" s="51">
        <v>2.1000000000000001E-2</v>
      </c>
      <c r="W90" s="51">
        <v>0.71</v>
      </c>
      <c r="X90" s="51">
        <v>0.04</v>
      </c>
      <c r="Y90" s="51">
        <v>0.04</v>
      </c>
      <c r="Z90" s="51" t="s">
        <v>227</v>
      </c>
      <c r="AA90" s="51" t="s">
        <v>333</v>
      </c>
      <c r="AB90" s="51">
        <v>3.2</v>
      </c>
      <c r="AC90" s="51"/>
      <c r="AD90" s="51"/>
      <c r="AE90" s="51"/>
      <c r="AF90" s="51"/>
      <c r="AG90" s="51"/>
      <c r="AH90" s="51">
        <v>0.3</v>
      </c>
      <c r="AI90" s="51">
        <v>9.5</v>
      </c>
      <c r="AJ90" s="51">
        <v>2.3199999999999998</v>
      </c>
      <c r="AK90" s="51">
        <v>0.51</v>
      </c>
      <c r="AL90" s="1"/>
      <c r="AM90" s="1"/>
    </row>
    <row r="91" spans="1:39" ht="26.4" x14ac:dyDescent="0.25">
      <c r="A91" s="224" t="s">
        <v>612</v>
      </c>
      <c r="B91" s="225"/>
      <c r="C91" s="51" t="s">
        <v>214</v>
      </c>
      <c r="D91" s="1"/>
      <c r="E91" s="52" t="s">
        <v>215</v>
      </c>
      <c r="F91" s="53" t="s">
        <v>613</v>
      </c>
      <c r="G91" s="51" t="s">
        <v>55</v>
      </c>
      <c r="H91" s="51" t="s">
        <v>611</v>
      </c>
      <c r="I91" s="51" t="s">
        <v>225</v>
      </c>
      <c r="J91" s="1"/>
      <c r="K91" s="51">
        <v>0</v>
      </c>
      <c r="L91" s="51">
        <v>1</v>
      </c>
      <c r="M91" s="51" t="s">
        <v>237</v>
      </c>
      <c r="N91" s="51">
        <v>1</v>
      </c>
      <c r="O91" s="51">
        <v>12</v>
      </c>
      <c r="P91" s="51">
        <v>16</v>
      </c>
      <c r="Q91" s="51">
        <v>1.1000000000000001</v>
      </c>
      <c r="R91" s="51">
        <v>0.1</v>
      </c>
      <c r="S91" s="51" t="s">
        <v>226</v>
      </c>
      <c r="T91" s="51">
        <v>5.5</v>
      </c>
      <c r="U91" s="51">
        <v>6.3</v>
      </c>
      <c r="V91" s="51">
        <v>0.04</v>
      </c>
      <c r="W91" s="51">
        <v>0.28000000000000003</v>
      </c>
      <c r="X91" s="51">
        <v>0.02</v>
      </c>
      <c r="Y91" s="51">
        <v>0.02</v>
      </c>
      <c r="Z91" s="51" t="s">
        <v>227</v>
      </c>
      <c r="AA91" s="51" t="s">
        <v>333</v>
      </c>
      <c r="AB91" s="51">
        <v>4.5999999999999996</v>
      </c>
      <c r="AC91" s="51"/>
      <c r="AD91" s="51"/>
      <c r="AE91" s="51"/>
      <c r="AF91" s="51"/>
      <c r="AG91" s="51"/>
      <c r="AH91" s="51">
        <v>0.28000000000000003</v>
      </c>
      <c r="AI91" s="51">
        <v>10.3</v>
      </c>
      <c r="AJ91" s="51">
        <v>0.69</v>
      </c>
      <c r="AK91" s="51">
        <v>0.68</v>
      </c>
      <c r="AL91" s="1"/>
      <c r="AM91" s="1"/>
    </row>
    <row r="92" spans="1:39" ht="26.4" x14ac:dyDescent="0.25">
      <c r="A92" s="224" t="s">
        <v>614</v>
      </c>
      <c r="B92" s="225"/>
      <c r="C92" s="51" t="s">
        <v>214</v>
      </c>
      <c r="D92" s="1"/>
      <c r="E92" s="52" t="s">
        <v>215</v>
      </c>
      <c r="F92" s="53" t="s">
        <v>615</v>
      </c>
      <c r="G92" s="51" t="s">
        <v>235</v>
      </c>
      <c r="H92" s="51" t="s">
        <v>611</v>
      </c>
      <c r="I92" s="51" t="s">
        <v>236</v>
      </c>
      <c r="J92" s="1"/>
      <c r="K92" s="51">
        <v>5</v>
      </c>
      <c r="L92" s="51">
        <v>1.5</v>
      </c>
      <c r="M92" s="51" t="s">
        <v>237</v>
      </c>
      <c r="N92" s="51" t="s">
        <v>237</v>
      </c>
      <c r="O92" s="51">
        <v>21</v>
      </c>
      <c r="P92" s="51" t="s">
        <v>238</v>
      </c>
      <c r="Q92" s="51">
        <v>0.7</v>
      </c>
      <c r="R92" s="51" t="s">
        <v>240</v>
      </c>
      <c r="S92" s="51" t="s">
        <v>226</v>
      </c>
      <c r="T92" s="51">
        <v>4.8</v>
      </c>
      <c r="U92" s="51">
        <v>5.7</v>
      </c>
      <c r="V92" s="51">
        <v>0.214</v>
      </c>
      <c r="W92" s="51">
        <v>0.11</v>
      </c>
      <c r="X92" s="51">
        <v>0.02</v>
      </c>
      <c r="Y92" s="51">
        <v>0.02</v>
      </c>
      <c r="Z92" s="51" t="s">
        <v>227</v>
      </c>
      <c r="AA92" s="51" t="s">
        <v>333</v>
      </c>
      <c r="AB92" s="51">
        <v>7.9</v>
      </c>
      <c r="AC92" s="51"/>
      <c r="AD92" s="51"/>
      <c r="AE92" s="51"/>
      <c r="AF92" s="51"/>
      <c r="AG92" s="51"/>
      <c r="AH92" s="51">
        <v>0.17</v>
      </c>
      <c r="AI92" s="51">
        <v>15.1</v>
      </c>
      <c r="AJ92" s="51">
        <v>0.49</v>
      </c>
      <c r="AK92" s="51">
        <v>0.46</v>
      </c>
      <c r="AL92" s="1"/>
      <c r="AM92" s="1"/>
    </row>
    <row r="93" spans="1:39" ht="26.4" x14ac:dyDescent="0.25">
      <c r="A93" s="224" t="s">
        <v>616</v>
      </c>
      <c r="B93" s="225"/>
      <c r="C93" s="51" t="s">
        <v>214</v>
      </c>
      <c r="D93" s="1"/>
      <c r="E93" s="52" t="s">
        <v>215</v>
      </c>
      <c r="F93" s="53" t="s">
        <v>617</v>
      </c>
      <c r="G93" s="51" t="s">
        <v>94</v>
      </c>
      <c r="H93" s="51" t="s">
        <v>611</v>
      </c>
      <c r="I93" s="51" t="s">
        <v>247</v>
      </c>
      <c r="J93" s="1"/>
      <c r="K93" s="51">
        <v>5</v>
      </c>
      <c r="L93" s="51">
        <v>2</v>
      </c>
      <c r="M93" s="51" t="s">
        <v>237</v>
      </c>
      <c r="N93" s="51" t="s">
        <v>237</v>
      </c>
      <c r="O93" s="51">
        <v>22</v>
      </c>
      <c r="P93" s="51">
        <v>17</v>
      </c>
      <c r="Q93" s="51">
        <v>2.4</v>
      </c>
      <c r="R93" s="51" t="s">
        <v>240</v>
      </c>
      <c r="S93" s="51">
        <v>1.2E-2</v>
      </c>
      <c r="T93" s="51">
        <v>4.5999999999999996</v>
      </c>
      <c r="U93" s="51">
        <v>5.4</v>
      </c>
      <c r="V93" s="51">
        <v>0.20300000000000001</v>
      </c>
      <c r="W93" s="51">
        <v>0.24</v>
      </c>
      <c r="X93" s="51">
        <v>7.0000000000000007E-2</v>
      </c>
      <c r="Y93" s="51">
        <v>0.04</v>
      </c>
      <c r="Z93" s="51" t="s">
        <v>227</v>
      </c>
      <c r="AA93" s="51">
        <v>0.16</v>
      </c>
      <c r="AB93" s="51">
        <v>12.6</v>
      </c>
      <c r="AC93" s="51"/>
      <c r="AD93" s="51"/>
      <c r="AE93" s="51"/>
      <c r="AF93" s="51"/>
      <c r="AG93" s="51"/>
      <c r="AH93" s="51">
        <v>0.25</v>
      </c>
      <c r="AI93" s="51">
        <v>8.6999999999999993</v>
      </c>
      <c r="AJ93" s="51">
        <v>1</v>
      </c>
      <c r="AK93" s="51">
        <v>0.22</v>
      </c>
      <c r="AL93" s="1"/>
      <c r="AM93" s="1"/>
    </row>
    <row r="94" spans="1:39" x14ac:dyDescent="0.25">
      <c r="A94" s="224" t="s">
        <v>618</v>
      </c>
      <c r="B94" s="225"/>
      <c r="C94" s="51" t="s">
        <v>214</v>
      </c>
      <c r="D94" s="1"/>
      <c r="E94" s="52" t="s">
        <v>215</v>
      </c>
      <c r="F94" s="53" t="s">
        <v>619</v>
      </c>
      <c r="G94" s="51" t="s">
        <v>18</v>
      </c>
      <c r="H94" s="51" t="s">
        <v>620</v>
      </c>
      <c r="I94" s="51" t="s">
        <v>218</v>
      </c>
      <c r="J94" s="1"/>
      <c r="K94" s="51">
        <v>0</v>
      </c>
      <c r="L94" s="51">
        <v>1</v>
      </c>
      <c r="M94" s="51">
        <v>1</v>
      </c>
      <c r="N94" s="51">
        <v>2</v>
      </c>
      <c r="O94" s="51">
        <v>12</v>
      </c>
      <c r="P94" s="51">
        <v>20</v>
      </c>
      <c r="Q94" s="51">
        <v>1.6</v>
      </c>
      <c r="R94" s="51">
        <v>0.24</v>
      </c>
      <c r="S94" s="51">
        <v>1.2999999999999999E-2</v>
      </c>
      <c r="T94" s="51">
        <v>5.4</v>
      </c>
      <c r="U94" s="51">
        <v>6.3</v>
      </c>
      <c r="V94" s="51">
        <v>8.2000000000000003E-2</v>
      </c>
      <c r="W94" s="51">
        <v>0.84</v>
      </c>
      <c r="X94" s="51">
        <v>0.05</v>
      </c>
      <c r="Y94" s="51">
        <v>0.04</v>
      </c>
      <c r="Z94" s="51" t="s">
        <v>227</v>
      </c>
      <c r="AA94" s="51">
        <v>0.12</v>
      </c>
      <c r="AB94" s="51">
        <v>3.1</v>
      </c>
      <c r="AC94" s="51"/>
      <c r="AD94" s="51"/>
      <c r="AE94" s="51"/>
      <c r="AF94" s="51"/>
      <c r="AG94" s="51"/>
      <c r="AH94" s="51">
        <v>0.4</v>
      </c>
      <c r="AI94" s="51">
        <v>12.9</v>
      </c>
      <c r="AJ94" s="51">
        <v>2.4700000000000002</v>
      </c>
      <c r="AK94" s="51">
        <v>0.53</v>
      </c>
      <c r="AL94" s="1"/>
      <c r="AM94" s="1"/>
    </row>
    <row r="95" spans="1:39" x14ac:dyDescent="0.25">
      <c r="A95" s="224" t="s">
        <v>621</v>
      </c>
      <c r="B95" s="225"/>
      <c r="C95" s="51" t="s">
        <v>214</v>
      </c>
      <c r="D95" s="1"/>
      <c r="E95" s="52" t="s">
        <v>215</v>
      </c>
      <c r="F95" s="53" t="s">
        <v>622</v>
      </c>
      <c r="G95" s="51" t="s">
        <v>55</v>
      </c>
      <c r="H95" s="51" t="s">
        <v>620</v>
      </c>
      <c r="I95" s="51" t="s">
        <v>266</v>
      </c>
      <c r="J95" s="1"/>
      <c r="K95" s="51">
        <v>5</v>
      </c>
      <c r="L95" s="51">
        <v>1</v>
      </c>
      <c r="M95" s="51" t="s">
        <v>237</v>
      </c>
      <c r="N95" s="51" t="s">
        <v>237</v>
      </c>
      <c r="O95" s="51">
        <v>19</v>
      </c>
      <c r="P95" s="51">
        <v>15</v>
      </c>
      <c r="Q95" s="51">
        <v>1.1000000000000001</v>
      </c>
      <c r="R95" s="51" t="s">
        <v>240</v>
      </c>
      <c r="S95" s="51">
        <v>0.01</v>
      </c>
      <c r="T95" s="51">
        <v>4.7</v>
      </c>
      <c r="U95" s="51">
        <v>5.5</v>
      </c>
      <c r="V95" s="51">
        <v>0.251</v>
      </c>
      <c r="W95" s="51">
        <v>0.27</v>
      </c>
      <c r="X95" s="51">
        <v>0.03</v>
      </c>
      <c r="Y95" s="51">
        <v>0.04</v>
      </c>
      <c r="Z95" s="51">
        <v>0.01</v>
      </c>
      <c r="AA95" s="51">
        <v>0.15</v>
      </c>
      <c r="AB95" s="51">
        <v>20.6</v>
      </c>
      <c r="AC95" s="51"/>
      <c r="AD95" s="51"/>
      <c r="AE95" s="51"/>
      <c r="AF95" s="51"/>
      <c r="AG95" s="51"/>
      <c r="AH95" s="51">
        <v>0.28000000000000003</v>
      </c>
      <c r="AI95" s="51">
        <v>20.2</v>
      </c>
      <c r="AJ95" s="51">
        <v>0.63</v>
      </c>
      <c r="AK95" s="51">
        <v>0.18</v>
      </c>
      <c r="AL95" s="1"/>
      <c r="AM95" s="1"/>
    </row>
    <row r="96" spans="1:39" x14ac:dyDescent="0.25">
      <c r="A96" s="224" t="s">
        <v>623</v>
      </c>
      <c r="B96" s="225"/>
      <c r="C96" s="51" t="s">
        <v>214</v>
      </c>
      <c r="D96" s="1"/>
      <c r="E96" s="52" t="s">
        <v>215</v>
      </c>
      <c r="F96" s="53" t="s">
        <v>624</v>
      </c>
      <c r="G96" s="51" t="s">
        <v>235</v>
      </c>
      <c r="H96" s="51" t="s">
        <v>620</v>
      </c>
      <c r="I96" s="51" t="s">
        <v>236</v>
      </c>
      <c r="J96" s="1"/>
      <c r="K96" s="51">
        <v>5</v>
      </c>
      <c r="L96" s="51">
        <v>2</v>
      </c>
      <c r="M96" s="51" t="s">
        <v>237</v>
      </c>
      <c r="N96" s="51" t="s">
        <v>237</v>
      </c>
      <c r="O96" s="51">
        <v>22</v>
      </c>
      <c r="P96" s="51">
        <v>20</v>
      </c>
      <c r="Q96" s="51">
        <v>1.4</v>
      </c>
      <c r="R96" s="51" t="s">
        <v>240</v>
      </c>
      <c r="S96" s="51">
        <v>1.0999999999999999E-2</v>
      </c>
      <c r="T96" s="51">
        <v>4.5</v>
      </c>
      <c r="U96" s="51">
        <v>5.3</v>
      </c>
      <c r="V96" s="51">
        <v>0.35099999999999998</v>
      </c>
      <c r="W96" s="51">
        <v>0.2</v>
      </c>
      <c r="X96" s="51">
        <v>0.04</v>
      </c>
      <c r="Y96" s="51">
        <v>0.04</v>
      </c>
      <c r="Z96" s="51" t="s">
        <v>227</v>
      </c>
      <c r="AA96" s="51">
        <v>0.13</v>
      </c>
      <c r="AB96" s="51">
        <v>22</v>
      </c>
      <c r="AC96" s="51"/>
      <c r="AD96" s="51"/>
      <c r="AE96" s="51"/>
      <c r="AF96" s="51"/>
      <c r="AG96" s="51"/>
      <c r="AH96" s="51">
        <v>0.23</v>
      </c>
      <c r="AI96" s="51">
        <v>9.9</v>
      </c>
      <c r="AJ96" s="51">
        <v>0.81</v>
      </c>
      <c r="AK96" s="51">
        <v>0.17</v>
      </c>
      <c r="AL96" s="1"/>
      <c r="AM96" s="1"/>
    </row>
    <row r="97" spans="1:39" x14ac:dyDescent="0.25">
      <c r="A97" s="224" t="s">
        <v>625</v>
      </c>
      <c r="B97" s="225"/>
      <c r="C97" s="51" t="s">
        <v>214</v>
      </c>
      <c r="D97" s="1"/>
      <c r="E97" s="52" t="s">
        <v>215</v>
      </c>
      <c r="F97" s="53" t="s">
        <v>626</v>
      </c>
      <c r="G97" s="51" t="s">
        <v>94</v>
      </c>
      <c r="H97" s="51" t="s">
        <v>620</v>
      </c>
      <c r="I97" s="51" t="s">
        <v>247</v>
      </c>
      <c r="J97" s="1"/>
      <c r="K97" s="51">
        <v>5</v>
      </c>
      <c r="L97" s="51">
        <v>2.5</v>
      </c>
      <c r="M97" s="51" t="s">
        <v>237</v>
      </c>
      <c r="N97" s="51" t="s">
        <v>237</v>
      </c>
      <c r="O97" s="51">
        <v>3</v>
      </c>
      <c r="P97" s="51">
        <v>34</v>
      </c>
      <c r="Q97" s="51">
        <v>8.6999999999999993</v>
      </c>
      <c r="R97" s="51">
        <v>0.06</v>
      </c>
      <c r="S97" s="51">
        <v>1.4999999999999999E-2</v>
      </c>
      <c r="T97" s="51">
        <v>4.9000000000000004</v>
      </c>
      <c r="U97" s="51">
        <v>5.7</v>
      </c>
      <c r="V97" s="51">
        <v>0.20699999999999999</v>
      </c>
      <c r="W97" s="51">
        <v>0.47</v>
      </c>
      <c r="X97" s="51">
        <v>0.13</v>
      </c>
      <c r="Y97" s="51">
        <v>7.0000000000000007E-2</v>
      </c>
      <c r="Z97" s="51" t="s">
        <v>227</v>
      </c>
      <c r="AA97" s="51">
        <v>0.23</v>
      </c>
      <c r="AB97" s="51">
        <v>18.7</v>
      </c>
      <c r="AC97" s="51"/>
      <c r="AD97" s="51"/>
      <c r="AE97" s="51"/>
      <c r="AF97" s="51"/>
      <c r="AG97" s="51"/>
      <c r="AH97" s="51">
        <v>0.17</v>
      </c>
      <c r="AI97" s="51">
        <v>4.3</v>
      </c>
      <c r="AJ97" s="51">
        <v>0.75</v>
      </c>
      <c r="AK97" s="51">
        <v>0.15</v>
      </c>
      <c r="AL97" s="1"/>
      <c r="AM97" s="1"/>
    </row>
    <row r="98" spans="1:39" ht="26.4" x14ac:dyDescent="0.25">
      <c r="A98" s="224" t="s">
        <v>627</v>
      </c>
      <c r="B98" s="225"/>
      <c r="C98" s="51" t="s">
        <v>214</v>
      </c>
      <c r="D98" s="1"/>
      <c r="E98" s="52" t="s">
        <v>215</v>
      </c>
      <c r="F98" s="53" t="s">
        <v>628</v>
      </c>
      <c r="G98" s="51" t="s">
        <v>18</v>
      </c>
      <c r="H98" s="51" t="s">
        <v>629</v>
      </c>
      <c r="I98" s="51" t="s">
        <v>218</v>
      </c>
      <c r="J98" s="1"/>
      <c r="K98" s="51">
        <v>0</v>
      </c>
      <c r="L98" s="51">
        <v>1</v>
      </c>
      <c r="M98" s="51">
        <v>2</v>
      </c>
      <c r="N98" s="51">
        <v>3</v>
      </c>
      <c r="O98" s="51">
        <v>11</v>
      </c>
      <c r="P98" s="51">
        <v>28</v>
      </c>
      <c r="Q98" s="51">
        <v>1.1000000000000001</v>
      </c>
      <c r="R98" s="51">
        <v>0.23</v>
      </c>
      <c r="S98" s="51">
        <v>2.1000000000000001E-2</v>
      </c>
      <c r="T98" s="51">
        <v>5.8</v>
      </c>
      <c r="U98" s="51">
        <v>6.5</v>
      </c>
      <c r="V98" s="51">
        <v>0.05</v>
      </c>
      <c r="W98" s="51">
        <v>0.86</v>
      </c>
      <c r="X98" s="51">
        <v>7.0000000000000007E-2</v>
      </c>
      <c r="Y98" s="51">
        <v>0.06</v>
      </c>
      <c r="Z98" s="51" t="s">
        <v>227</v>
      </c>
      <c r="AA98" s="51">
        <v>0.1</v>
      </c>
      <c r="AB98" s="51">
        <v>13</v>
      </c>
      <c r="AC98" s="51"/>
      <c r="AD98" s="51"/>
      <c r="AE98" s="51"/>
      <c r="AF98" s="51"/>
      <c r="AG98" s="51"/>
      <c r="AH98" s="51">
        <v>0.3</v>
      </c>
      <c r="AI98" s="51">
        <v>12.3</v>
      </c>
      <c r="AJ98" s="51">
        <v>2.97</v>
      </c>
      <c r="AK98" s="51">
        <v>0.47</v>
      </c>
      <c r="AL98" s="1"/>
      <c r="AM98" s="1"/>
    </row>
    <row r="99" spans="1:39" ht="26.4" x14ac:dyDescent="0.25">
      <c r="A99" s="224" t="s">
        <v>630</v>
      </c>
      <c r="B99" s="225"/>
      <c r="C99" s="51" t="s">
        <v>214</v>
      </c>
      <c r="D99" s="1"/>
      <c r="E99" s="52" t="s">
        <v>215</v>
      </c>
      <c r="F99" s="53" t="s">
        <v>631</v>
      </c>
      <c r="G99" s="51" t="s">
        <v>55</v>
      </c>
      <c r="H99" s="51" t="s">
        <v>629</v>
      </c>
      <c r="I99" s="51" t="s">
        <v>266</v>
      </c>
      <c r="J99" s="1"/>
      <c r="K99" s="51">
        <v>0</v>
      </c>
      <c r="L99" s="51">
        <v>1.5</v>
      </c>
      <c r="M99" s="51">
        <v>1</v>
      </c>
      <c r="N99" s="51">
        <v>4</v>
      </c>
      <c r="O99" s="51">
        <v>14</v>
      </c>
      <c r="P99" s="51">
        <v>22</v>
      </c>
      <c r="Q99" s="51">
        <v>1.4</v>
      </c>
      <c r="R99" s="51">
        <v>0.15</v>
      </c>
      <c r="S99" s="51">
        <v>1.7999999999999999E-2</v>
      </c>
      <c r="T99" s="51">
        <v>4.8</v>
      </c>
      <c r="U99" s="51">
        <v>5.7</v>
      </c>
      <c r="V99" s="51">
        <v>0.13800000000000001</v>
      </c>
      <c r="W99" s="51">
        <v>0.48</v>
      </c>
      <c r="X99" s="51">
        <v>0.05</v>
      </c>
      <c r="Y99" s="51">
        <v>0.06</v>
      </c>
      <c r="Z99" s="51">
        <v>0.03</v>
      </c>
      <c r="AA99" s="51">
        <v>0.13</v>
      </c>
      <c r="AB99" s="51">
        <v>9.5</v>
      </c>
      <c r="AC99" s="51"/>
      <c r="AD99" s="51"/>
      <c r="AE99" s="51"/>
      <c r="AF99" s="51"/>
      <c r="AG99" s="51"/>
      <c r="AH99" s="51">
        <v>0.28000000000000003</v>
      </c>
      <c r="AI99" s="51">
        <v>20.5</v>
      </c>
      <c r="AJ99" s="51">
        <v>0.97</v>
      </c>
      <c r="AK99" s="51">
        <v>0.21</v>
      </c>
      <c r="AL99" s="1"/>
      <c r="AM99" s="1"/>
    </row>
    <row r="100" spans="1:39" ht="26.4" x14ac:dyDescent="0.25">
      <c r="A100" s="224" t="s">
        <v>632</v>
      </c>
      <c r="B100" s="225"/>
      <c r="C100" s="51" t="s">
        <v>214</v>
      </c>
      <c r="D100" s="1"/>
      <c r="E100" s="52" t="s">
        <v>215</v>
      </c>
      <c r="F100" s="53" t="s">
        <v>633</v>
      </c>
      <c r="G100" s="51" t="s">
        <v>235</v>
      </c>
      <c r="H100" s="51" t="s">
        <v>629</v>
      </c>
      <c r="I100" s="51" t="s">
        <v>236</v>
      </c>
      <c r="J100" s="1"/>
      <c r="K100" s="51">
        <v>5</v>
      </c>
      <c r="L100" s="51">
        <v>1.5</v>
      </c>
      <c r="M100" s="51" t="s">
        <v>237</v>
      </c>
      <c r="N100" s="51">
        <v>1</v>
      </c>
      <c r="O100" s="51">
        <v>20</v>
      </c>
      <c r="P100" s="51">
        <v>25</v>
      </c>
      <c r="Q100" s="51">
        <v>1</v>
      </c>
      <c r="R100" s="51">
        <v>0.09</v>
      </c>
      <c r="S100" s="51">
        <v>1.4999999999999999E-2</v>
      </c>
      <c r="T100" s="51">
        <v>4.4000000000000004</v>
      </c>
      <c r="U100" s="51">
        <v>5.0999999999999996</v>
      </c>
      <c r="V100" s="51">
        <v>0.35899999999999999</v>
      </c>
      <c r="W100" s="51">
        <v>0.26</v>
      </c>
      <c r="X100" s="51">
        <v>0.04</v>
      </c>
      <c r="Y100" s="51">
        <v>0.05</v>
      </c>
      <c r="Z100" s="51" t="s">
        <v>227</v>
      </c>
      <c r="AA100" s="51">
        <v>0.14000000000000001</v>
      </c>
      <c r="AB100" s="51">
        <v>12.6</v>
      </c>
      <c r="AC100" s="51"/>
      <c r="AD100" s="51"/>
      <c r="AE100" s="51"/>
      <c r="AF100" s="51"/>
      <c r="AG100" s="51"/>
      <c r="AH100" s="51">
        <v>0.31</v>
      </c>
      <c r="AI100" s="51">
        <v>10.1</v>
      </c>
      <c r="AJ100" s="51">
        <v>1.05</v>
      </c>
      <c r="AK100" s="51">
        <v>0.27</v>
      </c>
      <c r="AL100" s="1"/>
      <c r="AM100" s="1"/>
    </row>
    <row r="101" spans="1:39" ht="26.4" x14ac:dyDescent="0.25">
      <c r="A101" s="224" t="s">
        <v>634</v>
      </c>
      <c r="B101" s="225"/>
      <c r="C101" s="51" t="s">
        <v>214</v>
      </c>
      <c r="D101" s="1"/>
      <c r="E101" s="52" t="s">
        <v>215</v>
      </c>
      <c r="F101" s="53" t="s">
        <v>635</v>
      </c>
      <c r="G101" s="51" t="s">
        <v>94</v>
      </c>
      <c r="H101" s="51" t="s">
        <v>629</v>
      </c>
      <c r="I101" s="51" t="s">
        <v>247</v>
      </c>
      <c r="J101" s="1"/>
      <c r="K101" s="51">
        <v>5</v>
      </c>
      <c r="L101" s="51">
        <v>2.5</v>
      </c>
      <c r="M101" s="51" t="s">
        <v>237</v>
      </c>
      <c r="N101" s="51" t="s">
        <v>237</v>
      </c>
      <c r="O101" s="51">
        <v>3</v>
      </c>
      <c r="P101" s="51">
        <v>44</v>
      </c>
      <c r="Q101" s="51">
        <v>3.5</v>
      </c>
      <c r="R101" s="51">
        <v>0.1</v>
      </c>
      <c r="S101" s="51">
        <v>1.0999999999999999E-2</v>
      </c>
      <c r="T101" s="51">
        <v>5.4</v>
      </c>
      <c r="U101" s="51">
        <v>6.2</v>
      </c>
      <c r="V101" s="51">
        <v>0.218</v>
      </c>
      <c r="W101" s="51">
        <v>0.62</v>
      </c>
      <c r="X101" s="51">
        <v>0.19</v>
      </c>
      <c r="Y101" s="51">
        <v>0.09</v>
      </c>
      <c r="Z101" s="51" t="s">
        <v>227</v>
      </c>
      <c r="AA101" s="51">
        <v>0.25</v>
      </c>
      <c r="AB101" s="51">
        <v>17</v>
      </c>
      <c r="AC101" s="51"/>
      <c r="AD101" s="51"/>
      <c r="AE101" s="51"/>
      <c r="AF101" s="51"/>
      <c r="AG101" s="51"/>
      <c r="AH101" s="51">
        <v>0.17</v>
      </c>
      <c r="AI101" s="51">
        <v>3.9</v>
      </c>
      <c r="AJ101" s="51">
        <v>0.88</v>
      </c>
      <c r="AK101" s="51">
        <v>0.18</v>
      </c>
      <c r="AL101" s="1"/>
      <c r="AM101" s="1"/>
    </row>
    <row r="102" spans="1:39" ht="26.4" x14ac:dyDescent="0.25">
      <c r="A102" s="224" t="s">
        <v>636</v>
      </c>
      <c r="B102" s="225"/>
      <c r="C102" s="51" t="s">
        <v>214</v>
      </c>
      <c r="D102" s="1"/>
      <c r="E102" s="52" t="s">
        <v>215</v>
      </c>
      <c r="F102" s="53" t="s">
        <v>637</v>
      </c>
      <c r="G102" s="51" t="s">
        <v>18</v>
      </c>
      <c r="H102" s="51" t="s">
        <v>638</v>
      </c>
      <c r="I102" s="51" t="s">
        <v>639</v>
      </c>
      <c r="J102" s="1"/>
      <c r="K102" s="51" t="s">
        <v>304</v>
      </c>
      <c r="L102" s="51">
        <v>3</v>
      </c>
      <c r="M102" s="51" t="s">
        <v>237</v>
      </c>
      <c r="N102" s="51">
        <v>3</v>
      </c>
      <c r="O102" s="51">
        <v>3</v>
      </c>
      <c r="P102" s="51">
        <v>123</v>
      </c>
      <c r="Q102" s="51">
        <v>255.7</v>
      </c>
      <c r="R102" s="51">
        <v>0.49</v>
      </c>
      <c r="S102" s="51">
        <v>1.397</v>
      </c>
      <c r="T102" s="51">
        <v>5.6</v>
      </c>
      <c r="U102" s="51">
        <v>6.2</v>
      </c>
      <c r="V102" s="51">
        <v>0.11600000000000001</v>
      </c>
      <c r="W102" s="51">
        <v>0.68</v>
      </c>
      <c r="X102" s="51">
        <v>4.1399999999999997</v>
      </c>
      <c r="Y102" s="51">
        <v>0.31</v>
      </c>
      <c r="Z102" s="51">
        <v>5.84</v>
      </c>
      <c r="AA102" s="51">
        <v>5.8</v>
      </c>
      <c r="AB102" s="51">
        <v>295.10000000000002</v>
      </c>
      <c r="AC102" s="54">
        <v>33.4</v>
      </c>
      <c r="AD102" s="51">
        <v>38.93</v>
      </c>
      <c r="AE102" s="51">
        <v>13.9</v>
      </c>
      <c r="AF102" s="51">
        <v>52.83</v>
      </c>
      <c r="AG102" s="54">
        <v>13.77</v>
      </c>
      <c r="AH102" s="51">
        <v>0.25</v>
      </c>
      <c r="AI102" s="51">
        <v>8</v>
      </c>
      <c r="AJ102" s="51">
        <v>0.67</v>
      </c>
      <c r="AK102" s="51">
        <v>0.2</v>
      </c>
      <c r="AL102" s="1"/>
      <c r="AM102" s="1"/>
    </row>
    <row r="103" spans="1:39" ht="26.4" x14ac:dyDescent="0.25">
      <c r="A103" s="224" t="s">
        <v>640</v>
      </c>
      <c r="B103" s="225"/>
      <c r="C103" s="51" t="s">
        <v>214</v>
      </c>
      <c r="D103" s="1"/>
      <c r="E103" s="52" t="s">
        <v>215</v>
      </c>
      <c r="F103" s="53" t="s">
        <v>641</v>
      </c>
      <c r="G103" s="51" t="s">
        <v>18</v>
      </c>
      <c r="H103" s="51" t="s">
        <v>642</v>
      </c>
      <c r="I103" s="51" t="s">
        <v>639</v>
      </c>
      <c r="J103" s="1"/>
      <c r="K103" s="51" t="s">
        <v>643</v>
      </c>
      <c r="L103" s="51">
        <v>2.5</v>
      </c>
      <c r="M103" s="51" t="s">
        <v>237</v>
      </c>
      <c r="N103" s="51" t="s">
        <v>237</v>
      </c>
      <c r="O103" s="51">
        <v>2</v>
      </c>
      <c r="P103" s="51">
        <v>111</v>
      </c>
      <c r="Q103" s="51">
        <v>301.7</v>
      </c>
      <c r="R103" s="51">
        <v>0.46</v>
      </c>
      <c r="S103" s="51">
        <v>1.022</v>
      </c>
      <c r="T103" s="51">
        <v>5.6</v>
      </c>
      <c r="U103" s="51">
        <v>6</v>
      </c>
      <c r="V103" s="51">
        <v>0.33700000000000002</v>
      </c>
      <c r="W103" s="51">
        <v>0.85</v>
      </c>
      <c r="X103" s="51">
        <v>3.38</v>
      </c>
      <c r="Y103" s="51">
        <v>0.28999999999999998</v>
      </c>
      <c r="Z103" s="51">
        <v>4.4400000000000004</v>
      </c>
      <c r="AA103" s="51">
        <v>5.83</v>
      </c>
      <c r="AB103" s="51">
        <v>642.70000000000005</v>
      </c>
      <c r="AC103" s="54">
        <v>20.11</v>
      </c>
      <c r="AD103" s="51">
        <v>64.59</v>
      </c>
      <c r="AE103" s="51">
        <v>10.26</v>
      </c>
      <c r="AF103" s="51">
        <v>74.849999999999994</v>
      </c>
      <c r="AG103" s="54">
        <v>5.04</v>
      </c>
      <c r="AH103" s="51">
        <v>0.25</v>
      </c>
      <c r="AI103" s="51">
        <v>8.1999999999999993</v>
      </c>
      <c r="AJ103" s="51">
        <v>0.49</v>
      </c>
      <c r="AK103" s="51">
        <v>0.04</v>
      </c>
      <c r="AL103" s="1"/>
      <c r="AM103" s="1"/>
    </row>
    <row r="104" spans="1:39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</row>
  </sheetData>
  <mergeCells count="103">
    <mergeCell ref="A1:A3"/>
    <mergeCell ref="D1:I1"/>
    <mergeCell ref="D2:I2"/>
    <mergeCell ref="D3:I3"/>
    <mergeCell ref="A4:B5"/>
    <mergeCell ref="A6:B6"/>
    <mergeCell ref="A13:B13"/>
    <mergeCell ref="A14:B14"/>
    <mergeCell ref="A15:B15"/>
    <mergeCell ref="A16:B16"/>
    <mergeCell ref="A17:B17"/>
    <mergeCell ref="A18:B18"/>
    <mergeCell ref="A7:B7"/>
    <mergeCell ref="A8:B8"/>
    <mergeCell ref="A9:B9"/>
    <mergeCell ref="A10:B10"/>
    <mergeCell ref="A11:B11"/>
    <mergeCell ref="A12:B12"/>
    <mergeCell ref="A25:B25"/>
    <mergeCell ref="A26:B26"/>
    <mergeCell ref="A27:B27"/>
    <mergeCell ref="A28:B28"/>
    <mergeCell ref="A29:B29"/>
    <mergeCell ref="A30:B30"/>
    <mergeCell ref="A19:B19"/>
    <mergeCell ref="A20:B20"/>
    <mergeCell ref="A21:B21"/>
    <mergeCell ref="A22:B22"/>
    <mergeCell ref="A23:B23"/>
    <mergeCell ref="A24:B24"/>
    <mergeCell ref="A37:B37"/>
    <mergeCell ref="A38:B38"/>
    <mergeCell ref="A39:B39"/>
    <mergeCell ref="A40:B40"/>
    <mergeCell ref="A41:B41"/>
    <mergeCell ref="A42:B42"/>
    <mergeCell ref="A31:B31"/>
    <mergeCell ref="A32:B32"/>
    <mergeCell ref="A33:B33"/>
    <mergeCell ref="A34:B34"/>
    <mergeCell ref="A35:B35"/>
    <mergeCell ref="A36:B36"/>
    <mergeCell ref="A49:B49"/>
    <mergeCell ref="A50:B50"/>
    <mergeCell ref="A51:B51"/>
    <mergeCell ref="A52:B52"/>
    <mergeCell ref="A53:B53"/>
    <mergeCell ref="A54:B54"/>
    <mergeCell ref="A43:B43"/>
    <mergeCell ref="A44:B44"/>
    <mergeCell ref="A45:B45"/>
    <mergeCell ref="A46:B46"/>
    <mergeCell ref="A47:B47"/>
    <mergeCell ref="A48:B48"/>
    <mergeCell ref="A61:B61"/>
    <mergeCell ref="A62:B62"/>
    <mergeCell ref="A63:B63"/>
    <mergeCell ref="A64:B64"/>
    <mergeCell ref="A65:B65"/>
    <mergeCell ref="A66:B66"/>
    <mergeCell ref="A55:B55"/>
    <mergeCell ref="A56:B56"/>
    <mergeCell ref="A57:B57"/>
    <mergeCell ref="A58:B58"/>
    <mergeCell ref="A59:B59"/>
    <mergeCell ref="A60:B60"/>
    <mergeCell ref="A73:B73"/>
    <mergeCell ref="A74:B74"/>
    <mergeCell ref="A75:B75"/>
    <mergeCell ref="A76:B76"/>
    <mergeCell ref="A77:B77"/>
    <mergeCell ref="A78:B78"/>
    <mergeCell ref="A67:B67"/>
    <mergeCell ref="A68:B68"/>
    <mergeCell ref="A69:B69"/>
    <mergeCell ref="A70:B70"/>
    <mergeCell ref="A71:B71"/>
    <mergeCell ref="A72:B72"/>
    <mergeCell ref="A85:B85"/>
    <mergeCell ref="A86:B86"/>
    <mergeCell ref="A87:B87"/>
    <mergeCell ref="A88:B88"/>
    <mergeCell ref="A89:B89"/>
    <mergeCell ref="A90:B90"/>
    <mergeCell ref="A79:B79"/>
    <mergeCell ref="A80:B80"/>
    <mergeCell ref="A81:B81"/>
    <mergeCell ref="A82:B82"/>
    <mergeCell ref="A83:B83"/>
    <mergeCell ref="A84:B84"/>
    <mergeCell ref="A103:B103"/>
    <mergeCell ref="A97:B97"/>
    <mergeCell ref="A98:B98"/>
    <mergeCell ref="A99:B99"/>
    <mergeCell ref="A100:B100"/>
    <mergeCell ref="A101:B101"/>
    <mergeCell ref="A102:B102"/>
    <mergeCell ref="A91:B91"/>
    <mergeCell ref="A92:B92"/>
    <mergeCell ref="A93:B93"/>
    <mergeCell ref="A94:B94"/>
    <mergeCell ref="A95:B95"/>
    <mergeCell ref="A96:B96"/>
  </mergeCells>
  <pageMargins left="0.19685039370078741" right="0.19685039370078741" top="0.19685039370078741" bottom="0.19685039370078741" header="0.19685039370078741" footer="0.19685039370078741"/>
  <pageSetup paperSize="9" orientation="landscape" horizontalDpi="0" verticalDpi="0"/>
  <headerFooter alignWithMargins="0">
    <oddFooter>&amp;L&amp;C&amp;R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DE4F0E-A2A8-490B-8295-3E3B1860CD33}">
  <dimension ref="A1:R30"/>
  <sheetViews>
    <sheetView workbookViewId="0">
      <selection activeCell="H30" sqref="H30"/>
    </sheetView>
  </sheetViews>
  <sheetFormatPr defaultRowHeight="14.4" x14ac:dyDescent="0.3"/>
  <cols>
    <col min="2" max="2" width="31.44140625" customWidth="1"/>
    <col min="3" max="3" width="15.44140625" customWidth="1"/>
    <col min="5" max="5" width="11.33203125" customWidth="1"/>
    <col min="6" max="6" width="18.88671875" customWidth="1"/>
    <col min="7" max="7" width="18.44140625" customWidth="1"/>
    <col min="8" max="8" width="27" customWidth="1"/>
    <col min="9" max="9" width="29" customWidth="1"/>
    <col min="10" max="10" width="17.88671875" customWidth="1"/>
  </cols>
  <sheetData>
    <row r="1" spans="1:18" ht="18" x14ac:dyDescent="0.35">
      <c r="A1" s="233" t="s">
        <v>644</v>
      </c>
      <c r="B1" s="233"/>
      <c r="C1" s="233"/>
      <c r="D1" s="233"/>
      <c r="E1" s="233"/>
      <c r="F1" s="233"/>
      <c r="G1" s="233"/>
      <c r="H1" s="233"/>
      <c r="I1" s="233"/>
      <c r="J1" s="233"/>
      <c r="K1" s="233"/>
      <c r="L1" s="233"/>
      <c r="M1" s="233"/>
      <c r="N1" s="233"/>
      <c r="O1" s="233"/>
      <c r="P1" s="233"/>
    </row>
    <row r="2" spans="1:18" x14ac:dyDescent="0.3">
      <c r="A2" s="55" t="s">
        <v>168</v>
      </c>
      <c r="B2" s="55" t="s">
        <v>108</v>
      </c>
      <c r="C2" s="55" t="s">
        <v>645</v>
      </c>
      <c r="D2" s="55" t="s">
        <v>109</v>
      </c>
      <c r="E2" s="55" t="s">
        <v>646</v>
      </c>
      <c r="F2" s="55" t="s">
        <v>647</v>
      </c>
      <c r="G2" s="55" t="s">
        <v>648</v>
      </c>
      <c r="H2" s="55" t="s">
        <v>649</v>
      </c>
      <c r="I2" s="55" t="s">
        <v>650</v>
      </c>
      <c r="J2" s="55" t="s">
        <v>172</v>
      </c>
      <c r="K2" s="55"/>
      <c r="L2" s="55"/>
      <c r="M2" s="55"/>
      <c r="N2" s="55"/>
      <c r="O2" s="55"/>
      <c r="P2" s="55"/>
    </row>
    <row r="3" spans="1:18" x14ac:dyDescent="0.3">
      <c r="A3" s="35">
        <v>3</v>
      </c>
      <c r="B3" s="41" t="s">
        <v>651</v>
      </c>
      <c r="C3" s="41">
        <v>1</v>
      </c>
      <c r="D3" s="35">
        <v>1</v>
      </c>
      <c r="E3" s="36">
        <v>90.988626421697276</v>
      </c>
      <c r="F3" s="42">
        <v>0.18166666666666664</v>
      </c>
      <c r="G3" s="42">
        <v>0.27666666666666667</v>
      </c>
      <c r="H3" s="42">
        <v>0.75100612423447066</v>
      </c>
      <c r="I3" s="56">
        <v>8.9511811019999996</v>
      </c>
      <c r="J3" s="42">
        <v>1.3418999730999233</v>
      </c>
      <c r="K3" s="41"/>
      <c r="L3" s="41"/>
      <c r="M3" s="41"/>
      <c r="N3" s="41"/>
      <c r="O3" s="41"/>
      <c r="P3" s="41"/>
    </row>
    <row r="4" spans="1:18" x14ac:dyDescent="0.3">
      <c r="A4" s="41">
        <v>10</v>
      </c>
      <c r="B4" s="41" t="s">
        <v>651</v>
      </c>
      <c r="C4" s="41">
        <v>1</v>
      </c>
      <c r="D4" s="41">
        <v>2</v>
      </c>
      <c r="E4" s="42">
        <v>82.239720034995614</v>
      </c>
      <c r="F4" s="42">
        <v>0.20333333333333337</v>
      </c>
      <c r="G4" s="42">
        <v>0.29000000000000004</v>
      </c>
      <c r="H4" s="42">
        <v>0.36570428696412943</v>
      </c>
      <c r="I4" s="56">
        <v>10.446019250000001</v>
      </c>
      <c r="J4" s="42">
        <v>1.9572392244501</v>
      </c>
      <c r="K4" s="41"/>
      <c r="L4" s="41"/>
      <c r="M4" s="41"/>
      <c r="N4" s="41"/>
      <c r="O4" s="41"/>
      <c r="P4" s="41"/>
    </row>
    <row r="5" spans="1:18" x14ac:dyDescent="0.3">
      <c r="A5" s="41">
        <v>18</v>
      </c>
      <c r="B5" s="41" t="s">
        <v>651</v>
      </c>
      <c r="C5" s="41">
        <v>1</v>
      </c>
      <c r="D5" s="41">
        <v>3</v>
      </c>
      <c r="E5" s="42">
        <v>55.993000874890626</v>
      </c>
      <c r="F5" s="42">
        <v>0.15</v>
      </c>
      <c r="G5" s="42">
        <v>0.28000000000000003</v>
      </c>
      <c r="H5" s="42">
        <v>0.1931758530183727</v>
      </c>
      <c r="I5" s="56">
        <v>6.9389326330000003</v>
      </c>
      <c r="J5" s="42">
        <v>1.1401952545467751</v>
      </c>
      <c r="K5" s="41"/>
      <c r="L5" s="41"/>
      <c r="M5" s="41"/>
      <c r="N5" s="41"/>
      <c r="O5" s="41"/>
      <c r="P5" s="41"/>
    </row>
    <row r="6" spans="1:18" x14ac:dyDescent="0.3">
      <c r="A6" s="45">
        <v>23</v>
      </c>
      <c r="B6" s="45" t="s">
        <v>651</v>
      </c>
      <c r="C6" s="45">
        <v>1</v>
      </c>
      <c r="D6" s="45">
        <v>4</v>
      </c>
      <c r="E6" s="46">
        <v>76.990376202974616</v>
      </c>
      <c r="F6" s="46">
        <v>0.11666666666666665</v>
      </c>
      <c r="G6" s="46">
        <v>0.23333333333333331</v>
      </c>
      <c r="H6" s="46">
        <v>6.0542432195975493E-2</v>
      </c>
      <c r="I6" s="57">
        <v>4.4789151360000004</v>
      </c>
      <c r="J6" s="46">
        <v>0.77396329380518114</v>
      </c>
      <c r="K6" s="45"/>
      <c r="L6" s="45"/>
      <c r="M6" s="45"/>
      <c r="N6" s="45"/>
      <c r="O6" s="45"/>
      <c r="P6" s="45"/>
    </row>
    <row r="7" spans="1:18" x14ac:dyDescent="0.3">
      <c r="A7" s="35">
        <v>1</v>
      </c>
      <c r="B7" s="35" t="s">
        <v>652</v>
      </c>
      <c r="C7" s="35">
        <v>2</v>
      </c>
      <c r="D7" s="35">
        <v>1</v>
      </c>
      <c r="E7" s="36">
        <v>66.491688538932621</v>
      </c>
      <c r="F7" s="42">
        <v>0.18333333333333335</v>
      </c>
      <c r="G7" s="42">
        <v>0.31666666666666665</v>
      </c>
      <c r="H7" s="42">
        <v>1.1611548556430447</v>
      </c>
      <c r="I7" s="56">
        <v>11.979002619999999</v>
      </c>
      <c r="J7" s="42">
        <v>1.5268731077017044</v>
      </c>
      <c r="K7" s="41"/>
      <c r="L7" s="41"/>
      <c r="M7" s="41"/>
      <c r="N7" s="41"/>
      <c r="O7" s="41"/>
      <c r="P7" s="41"/>
    </row>
    <row r="8" spans="1:18" x14ac:dyDescent="0.3">
      <c r="A8" s="41">
        <v>14</v>
      </c>
      <c r="B8" s="41" t="s">
        <v>652</v>
      </c>
      <c r="C8" s="41">
        <v>2</v>
      </c>
      <c r="D8" s="41">
        <v>2</v>
      </c>
      <c r="E8" s="42">
        <v>69.116360454943134</v>
      </c>
      <c r="F8" s="42">
        <v>0.14166666666666669</v>
      </c>
      <c r="G8" s="42">
        <v>0.22333333333333336</v>
      </c>
      <c r="H8" s="42">
        <v>1.195625546806649</v>
      </c>
      <c r="I8" s="56">
        <v>7.5790026250000002</v>
      </c>
      <c r="J8" s="42">
        <v>1.0780722991288514</v>
      </c>
      <c r="K8" s="41"/>
      <c r="L8" s="41"/>
      <c r="M8" s="41"/>
      <c r="N8" s="41"/>
      <c r="O8" s="41"/>
      <c r="P8" s="41"/>
    </row>
    <row r="9" spans="1:18" x14ac:dyDescent="0.3">
      <c r="A9" s="41">
        <v>19</v>
      </c>
      <c r="B9" s="41" t="s">
        <v>652</v>
      </c>
      <c r="C9" s="41">
        <v>2</v>
      </c>
      <c r="D9" s="41">
        <v>3</v>
      </c>
      <c r="E9" s="42">
        <v>57.742782152230966</v>
      </c>
      <c r="F9" s="42">
        <v>0.13833333333333334</v>
      </c>
      <c r="G9" s="42">
        <v>0.26333333333333336</v>
      </c>
      <c r="H9" s="42">
        <v>1.0720909886264216</v>
      </c>
      <c r="I9" s="56">
        <v>12.53788276</v>
      </c>
      <c r="J9" s="42">
        <v>1.1381202859306752</v>
      </c>
      <c r="K9" s="41"/>
      <c r="L9" s="41"/>
      <c r="M9" s="41"/>
      <c r="N9" s="41"/>
      <c r="O9" s="41"/>
      <c r="P9" s="41"/>
    </row>
    <row r="10" spans="1:18" x14ac:dyDescent="0.3">
      <c r="A10" s="45">
        <v>27</v>
      </c>
      <c r="B10" s="45" t="s">
        <v>652</v>
      </c>
      <c r="C10" s="45">
        <v>2</v>
      </c>
      <c r="D10" s="45">
        <v>4</v>
      </c>
      <c r="E10" s="46">
        <v>82.239720034995614</v>
      </c>
      <c r="F10" s="46">
        <v>0.19166666666666665</v>
      </c>
      <c r="G10" s="46">
        <v>0.43</v>
      </c>
      <c r="H10" s="46">
        <v>0.8596675415573054</v>
      </c>
      <c r="I10" s="57">
        <v>8.6087489060000006</v>
      </c>
      <c r="J10" s="46">
        <v>2.3644267380455868</v>
      </c>
      <c r="K10" s="45"/>
      <c r="L10" s="45"/>
      <c r="M10" s="45"/>
      <c r="N10" s="45"/>
      <c r="O10" s="45"/>
      <c r="P10" s="45"/>
    </row>
    <row r="11" spans="1:18" x14ac:dyDescent="0.3">
      <c r="A11" s="35">
        <v>4</v>
      </c>
      <c r="B11" s="41" t="s">
        <v>653</v>
      </c>
      <c r="C11" s="41">
        <v>3</v>
      </c>
      <c r="D11" s="35">
        <v>1</v>
      </c>
      <c r="E11" s="36">
        <v>54.243219597550315</v>
      </c>
      <c r="F11" s="42">
        <v>0.18666666666666668</v>
      </c>
      <c r="G11" s="42">
        <v>0.39333333333333331</v>
      </c>
      <c r="H11" s="42">
        <v>1.2519685039370079</v>
      </c>
      <c r="I11" s="56">
        <v>6.4759405069999998</v>
      </c>
      <c r="J11" s="42">
        <v>1.6879798042502119</v>
      </c>
      <c r="K11" s="41"/>
      <c r="L11" s="41"/>
      <c r="M11" s="41"/>
      <c r="N11" s="41"/>
      <c r="O11" s="41"/>
      <c r="P11" s="41"/>
      <c r="R11" s="58"/>
    </row>
    <row r="12" spans="1:18" x14ac:dyDescent="0.3">
      <c r="A12" s="41">
        <v>11</v>
      </c>
      <c r="B12" s="41" t="s">
        <v>653</v>
      </c>
      <c r="C12" s="41">
        <v>3</v>
      </c>
      <c r="D12" s="41">
        <v>2</v>
      </c>
      <c r="E12" s="42">
        <v>78.740157480314963</v>
      </c>
      <c r="F12" s="42">
        <v>0.19000000000000003</v>
      </c>
      <c r="G12" s="42">
        <v>0.40000000000000008</v>
      </c>
      <c r="H12" s="42">
        <v>0.25634295713035876</v>
      </c>
      <c r="I12" s="56">
        <v>10.31426072</v>
      </c>
      <c r="J12" s="42">
        <v>2.0340596354005007</v>
      </c>
      <c r="K12" s="41"/>
      <c r="L12" s="41"/>
      <c r="M12" s="41"/>
      <c r="N12" s="41"/>
      <c r="O12" s="41"/>
      <c r="P12" s="41"/>
    </row>
    <row r="13" spans="1:18" x14ac:dyDescent="0.3">
      <c r="A13" s="41">
        <v>20</v>
      </c>
      <c r="B13" s="41" t="s">
        <v>653</v>
      </c>
      <c r="C13" s="41">
        <v>3</v>
      </c>
      <c r="D13" s="41">
        <v>3</v>
      </c>
      <c r="E13" s="42">
        <v>71.741032370953619</v>
      </c>
      <c r="F13" s="42">
        <v>0.17</v>
      </c>
      <c r="G13" s="42">
        <v>0.36999999999999994</v>
      </c>
      <c r="H13" s="42">
        <v>0.82729658792650906</v>
      </c>
      <c r="I13" s="56">
        <v>7.4442694659999997</v>
      </c>
      <c r="J13" s="42">
        <v>1.1334516065444509</v>
      </c>
      <c r="K13" s="41"/>
      <c r="L13" s="41"/>
      <c r="M13" s="41"/>
      <c r="N13" s="41"/>
      <c r="O13" s="41"/>
      <c r="P13" s="41"/>
    </row>
    <row r="14" spans="1:18" x14ac:dyDescent="0.3">
      <c r="A14" s="45">
        <v>25</v>
      </c>
      <c r="B14" s="45" t="s">
        <v>653</v>
      </c>
      <c r="C14" s="45">
        <v>3</v>
      </c>
      <c r="D14" s="45">
        <v>4</v>
      </c>
      <c r="E14" s="46">
        <v>73.490813648293965</v>
      </c>
      <c r="F14" s="46">
        <v>0.17166666666666663</v>
      </c>
      <c r="G14" s="46">
        <v>0.41</v>
      </c>
      <c r="H14" s="46">
        <v>0.11618547681539808</v>
      </c>
      <c r="I14" s="57">
        <v>9.7459317589999994</v>
      </c>
      <c r="J14" s="46">
        <v>1.6164005519416518</v>
      </c>
      <c r="K14" s="45"/>
      <c r="L14" s="45"/>
      <c r="M14" s="45"/>
      <c r="N14" s="45"/>
      <c r="O14" s="45"/>
      <c r="P14" s="45"/>
    </row>
    <row r="15" spans="1:18" x14ac:dyDescent="0.3">
      <c r="A15" s="35">
        <v>7</v>
      </c>
      <c r="B15" s="35" t="s">
        <v>654</v>
      </c>
      <c r="C15" s="35">
        <v>4</v>
      </c>
      <c r="D15" s="35">
        <v>1</v>
      </c>
      <c r="E15" s="36">
        <v>61.242344706911624</v>
      </c>
      <c r="F15" s="42">
        <v>0.12333333333333335</v>
      </c>
      <c r="G15" s="42">
        <v>0.24</v>
      </c>
      <c r="H15" s="42">
        <v>1.1839020122484687</v>
      </c>
      <c r="I15" s="56">
        <v>1.943482065</v>
      </c>
      <c r="J15" s="42" t="s">
        <v>175</v>
      </c>
      <c r="K15" s="41"/>
      <c r="L15" s="41"/>
      <c r="M15" s="41"/>
      <c r="N15" s="41"/>
      <c r="O15" s="41"/>
      <c r="P15" s="41"/>
    </row>
    <row r="16" spans="1:18" x14ac:dyDescent="0.3">
      <c r="A16" s="41">
        <v>8</v>
      </c>
      <c r="B16" s="41" t="s">
        <v>654</v>
      </c>
      <c r="C16" s="41">
        <v>4</v>
      </c>
      <c r="D16" s="41">
        <v>2</v>
      </c>
      <c r="E16" s="42">
        <v>61.242344706911624</v>
      </c>
      <c r="F16" s="42">
        <v>0.11833333333333333</v>
      </c>
      <c r="G16" s="42">
        <v>0.21</v>
      </c>
      <c r="H16" s="42">
        <v>0.23779527559055116</v>
      </c>
      <c r="I16" s="56">
        <v>1.8867891510000001</v>
      </c>
      <c r="J16" s="42" t="s">
        <v>175</v>
      </c>
      <c r="K16" s="41"/>
      <c r="L16" s="41"/>
      <c r="M16" s="41"/>
      <c r="N16" s="41"/>
      <c r="O16" s="41"/>
      <c r="P16" s="41"/>
    </row>
    <row r="17" spans="1:16" x14ac:dyDescent="0.3">
      <c r="A17" s="41">
        <v>21</v>
      </c>
      <c r="B17" s="41" t="s">
        <v>654</v>
      </c>
      <c r="C17" s="41">
        <v>4</v>
      </c>
      <c r="D17" s="41">
        <v>3</v>
      </c>
      <c r="E17" s="42">
        <v>50.743657042869636</v>
      </c>
      <c r="F17" s="42">
        <v>8.1666666666666679E-2</v>
      </c>
      <c r="G17" s="42">
        <v>0.16666666666666666</v>
      </c>
      <c r="H17" s="42">
        <v>0.17637795275590551</v>
      </c>
      <c r="I17" s="56">
        <v>1.1011373579999999</v>
      </c>
      <c r="J17" s="42" t="s">
        <v>175</v>
      </c>
      <c r="K17" s="41"/>
      <c r="L17" s="41"/>
      <c r="M17" s="41"/>
      <c r="N17" s="41"/>
      <c r="O17" s="41"/>
      <c r="P17" s="41"/>
    </row>
    <row r="18" spans="1:16" x14ac:dyDescent="0.3">
      <c r="A18" s="45">
        <v>22</v>
      </c>
      <c r="B18" s="45" t="s">
        <v>654</v>
      </c>
      <c r="C18" s="45">
        <v>4</v>
      </c>
      <c r="D18" s="45">
        <v>4</v>
      </c>
      <c r="E18" s="46">
        <v>50.743657042869636</v>
      </c>
      <c r="F18" s="46">
        <v>8.6666666666666656E-2</v>
      </c>
      <c r="G18" s="46">
        <v>0.18666666666666665</v>
      </c>
      <c r="H18" s="46">
        <v>0.57112860892388451</v>
      </c>
      <c r="I18" s="57">
        <v>1.3737532809999999</v>
      </c>
      <c r="J18" s="46" t="s">
        <v>175</v>
      </c>
      <c r="K18" s="45"/>
      <c r="L18" s="45"/>
      <c r="M18" s="45"/>
      <c r="N18" s="45"/>
      <c r="O18" s="45"/>
      <c r="P18" s="45"/>
    </row>
    <row r="19" spans="1:16" x14ac:dyDescent="0.3">
      <c r="A19" s="35">
        <v>2</v>
      </c>
      <c r="B19" s="35" t="s">
        <v>655</v>
      </c>
      <c r="C19" s="35">
        <v>5</v>
      </c>
      <c r="D19" s="35">
        <v>1</v>
      </c>
      <c r="E19" s="36">
        <v>56.867891513560807</v>
      </c>
      <c r="F19" s="42">
        <v>0.22500000000000001</v>
      </c>
      <c r="G19" s="42">
        <v>0.27</v>
      </c>
      <c r="H19" s="42">
        <v>0.18372703412073491</v>
      </c>
      <c r="I19" s="56">
        <v>2.971303587</v>
      </c>
      <c r="J19" s="41" t="s">
        <v>175</v>
      </c>
      <c r="K19" s="41"/>
      <c r="L19" s="41"/>
      <c r="M19" s="41"/>
      <c r="N19" s="41"/>
      <c r="O19" s="41"/>
      <c r="P19" s="41"/>
    </row>
    <row r="20" spans="1:16" x14ac:dyDescent="0.3">
      <c r="A20" s="41">
        <v>9</v>
      </c>
      <c r="B20" s="41" t="s">
        <v>655</v>
      </c>
      <c r="C20" s="41">
        <v>5</v>
      </c>
      <c r="D20" s="41">
        <v>2</v>
      </c>
      <c r="E20" s="42">
        <v>72.615923009623799</v>
      </c>
      <c r="F20" s="42">
        <v>0.22333333333333336</v>
      </c>
      <c r="G20" s="42">
        <v>0.23</v>
      </c>
      <c r="H20" s="42">
        <v>0.96762904636920377</v>
      </c>
      <c r="I20" s="56">
        <v>2.5496062990000001</v>
      </c>
      <c r="J20" s="41" t="s">
        <v>175</v>
      </c>
      <c r="K20" s="41"/>
      <c r="L20" s="41"/>
      <c r="M20" s="41"/>
      <c r="N20" s="41"/>
      <c r="O20" s="41"/>
      <c r="P20" s="41"/>
    </row>
    <row r="21" spans="1:16" x14ac:dyDescent="0.3">
      <c r="A21" s="41">
        <v>15</v>
      </c>
      <c r="B21" s="41" t="s">
        <v>655</v>
      </c>
      <c r="C21" s="41">
        <v>5</v>
      </c>
      <c r="D21" s="41">
        <v>3</v>
      </c>
      <c r="E21" s="42">
        <v>55.99300087489064</v>
      </c>
      <c r="F21" s="42">
        <v>0.23833333333333337</v>
      </c>
      <c r="G21" s="42">
        <v>0.21</v>
      </c>
      <c r="H21" s="42">
        <v>1.6932633420822398</v>
      </c>
      <c r="I21" s="56">
        <v>2.6838145230000001</v>
      </c>
      <c r="J21" s="41" t="s">
        <v>175</v>
      </c>
      <c r="K21" s="41"/>
      <c r="L21" s="41"/>
      <c r="M21" s="41"/>
      <c r="N21" s="41"/>
      <c r="O21" s="41"/>
      <c r="P21" s="41"/>
    </row>
    <row r="22" spans="1:16" x14ac:dyDescent="0.3">
      <c r="A22" s="45">
        <v>28</v>
      </c>
      <c r="B22" s="45" t="s">
        <v>655</v>
      </c>
      <c r="C22" s="45">
        <v>5</v>
      </c>
      <c r="D22" s="45">
        <v>4</v>
      </c>
      <c r="E22" s="46">
        <v>70.866141732283467</v>
      </c>
      <c r="F22" s="46">
        <v>0.23166666666666666</v>
      </c>
      <c r="G22" s="46">
        <v>0.24</v>
      </c>
      <c r="H22" s="46">
        <v>0.7797025371828521</v>
      </c>
      <c r="I22" s="57">
        <v>3.3032370950000001</v>
      </c>
      <c r="J22" s="45" t="s">
        <v>175</v>
      </c>
      <c r="K22" s="45"/>
      <c r="L22" s="45"/>
      <c r="M22" s="45"/>
      <c r="N22" s="45"/>
      <c r="O22" s="45"/>
      <c r="P22" s="45"/>
    </row>
    <row r="23" spans="1:16" x14ac:dyDescent="0.3">
      <c r="A23" s="35">
        <v>5</v>
      </c>
      <c r="B23" s="35" t="s">
        <v>656</v>
      </c>
      <c r="C23" s="35">
        <v>6</v>
      </c>
      <c r="D23" s="35">
        <v>1</v>
      </c>
      <c r="E23" s="36">
        <v>69.11636045494312</v>
      </c>
      <c r="F23" s="42">
        <v>0.20833333333333334</v>
      </c>
      <c r="G23" s="42">
        <v>0.28333333333333333</v>
      </c>
      <c r="H23" s="42">
        <v>1.5945756780402449</v>
      </c>
      <c r="I23" s="56">
        <v>3.3427821519999998</v>
      </c>
      <c r="J23" s="41" t="s">
        <v>175</v>
      </c>
      <c r="K23" s="41"/>
      <c r="L23" s="41"/>
      <c r="M23" s="41"/>
      <c r="N23" s="41"/>
      <c r="O23" s="41"/>
      <c r="P23" s="41"/>
    </row>
    <row r="24" spans="1:16" x14ac:dyDescent="0.3">
      <c r="A24" s="41">
        <v>12</v>
      </c>
      <c r="B24" s="41" t="s">
        <v>656</v>
      </c>
      <c r="C24" s="41">
        <v>6</v>
      </c>
      <c r="D24" s="41">
        <v>2</v>
      </c>
      <c r="E24" s="42">
        <v>67.366579177602802</v>
      </c>
      <c r="F24" s="42">
        <v>0.22</v>
      </c>
      <c r="G24" s="42">
        <v>0.36000000000000004</v>
      </c>
      <c r="H24" s="42">
        <v>0.26106736657917756</v>
      </c>
      <c r="I24" s="56">
        <v>3.3730533679999999</v>
      </c>
      <c r="J24" s="41" t="s">
        <v>175</v>
      </c>
      <c r="K24" s="41"/>
      <c r="L24" s="41"/>
      <c r="M24" s="41"/>
      <c r="N24" s="41"/>
      <c r="O24" s="41"/>
      <c r="P24" s="41"/>
    </row>
    <row r="25" spans="1:16" x14ac:dyDescent="0.3">
      <c r="A25" s="41">
        <v>16</v>
      </c>
      <c r="B25" s="41" t="s">
        <v>656</v>
      </c>
      <c r="C25" s="41">
        <v>6</v>
      </c>
      <c r="D25" s="41">
        <v>3</v>
      </c>
      <c r="E25" s="42">
        <v>51.618547681539802</v>
      </c>
      <c r="F25" s="42">
        <v>0.19000000000000003</v>
      </c>
      <c r="G25" s="42">
        <v>0.25666666666666665</v>
      </c>
      <c r="H25" s="42">
        <v>0.18267716535433071</v>
      </c>
      <c r="I25" s="56">
        <v>2.8570428699999999</v>
      </c>
      <c r="J25" s="41" t="s">
        <v>175</v>
      </c>
      <c r="K25" s="41"/>
      <c r="L25" s="41"/>
      <c r="M25" s="41"/>
      <c r="N25" s="41"/>
      <c r="O25" s="41"/>
      <c r="P25" s="41"/>
    </row>
    <row r="26" spans="1:16" x14ac:dyDescent="0.3">
      <c r="A26" s="45">
        <v>26</v>
      </c>
      <c r="B26" s="45" t="s">
        <v>656</v>
      </c>
      <c r="C26" s="45">
        <v>6</v>
      </c>
      <c r="D26" s="45">
        <v>4</v>
      </c>
      <c r="E26" s="46">
        <v>41.119860017497807</v>
      </c>
      <c r="F26" s="46">
        <v>0.17833333333333332</v>
      </c>
      <c r="G26" s="46">
        <v>0.21999999999999997</v>
      </c>
      <c r="H26" s="46">
        <v>1.0573928258967631</v>
      </c>
      <c r="I26" s="57">
        <v>2.6302712160000001</v>
      </c>
      <c r="J26" s="45" t="s">
        <v>175</v>
      </c>
      <c r="K26" s="45"/>
      <c r="L26" s="45"/>
      <c r="M26" s="45"/>
      <c r="N26" s="45"/>
      <c r="O26" s="45"/>
      <c r="P26" s="45"/>
    </row>
    <row r="27" spans="1:16" x14ac:dyDescent="0.3">
      <c r="A27" s="35">
        <v>6</v>
      </c>
      <c r="B27" s="35" t="s">
        <v>657</v>
      </c>
      <c r="C27" s="35">
        <v>7</v>
      </c>
      <c r="D27" s="35">
        <v>1</v>
      </c>
      <c r="E27" s="36">
        <v>55.99300087489064</v>
      </c>
      <c r="F27" s="42">
        <v>0.21333333333333335</v>
      </c>
      <c r="G27" s="42">
        <v>0.37333333333333335</v>
      </c>
      <c r="H27" s="42">
        <v>0.14103237095363078</v>
      </c>
      <c r="I27" s="56">
        <v>11.45004374</v>
      </c>
      <c r="J27" s="41" t="s">
        <v>175</v>
      </c>
      <c r="K27" s="41"/>
      <c r="L27" s="41"/>
      <c r="M27" s="41"/>
      <c r="N27" s="41"/>
      <c r="O27" s="41"/>
      <c r="P27" s="41"/>
    </row>
    <row r="28" spans="1:16" x14ac:dyDescent="0.3">
      <c r="A28" s="41">
        <v>13</v>
      </c>
      <c r="B28" s="41" t="s">
        <v>657</v>
      </c>
      <c r="C28" s="41">
        <v>7</v>
      </c>
      <c r="D28" s="41">
        <v>2</v>
      </c>
      <c r="E28" s="42">
        <v>33.245844269466311</v>
      </c>
      <c r="F28" s="42">
        <v>0.18666666666666668</v>
      </c>
      <c r="G28" s="42">
        <v>0.34333333333333332</v>
      </c>
      <c r="H28" s="42">
        <v>0.40682414698162733</v>
      </c>
      <c r="I28" s="56">
        <v>3.1457567800000001</v>
      </c>
      <c r="J28" s="41" t="s">
        <v>175</v>
      </c>
      <c r="K28" s="41"/>
      <c r="L28" s="41"/>
      <c r="M28" s="41"/>
      <c r="N28" s="41"/>
      <c r="O28" s="41"/>
      <c r="P28" s="41"/>
    </row>
    <row r="29" spans="1:16" x14ac:dyDescent="0.3">
      <c r="A29" s="41">
        <v>17</v>
      </c>
      <c r="B29" s="41" t="s">
        <v>657</v>
      </c>
      <c r="C29" s="41">
        <v>7</v>
      </c>
      <c r="D29" s="41">
        <v>3</v>
      </c>
      <c r="E29" s="42">
        <v>45.494313210848645</v>
      </c>
      <c r="F29" s="42">
        <v>0.19999999999999998</v>
      </c>
      <c r="G29" s="42">
        <v>0.41</v>
      </c>
      <c r="H29" s="42">
        <v>1.0351706036745407</v>
      </c>
      <c r="I29" s="56">
        <v>7.2453193349999996</v>
      </c>
      <c r="J29" s="41" t="s">
        <v>175</v>
      </c>
      <c r="K29" s="41"/>
      <c r="L29" s="41"/>
      <c r="M29" s="41"/>
      <c r="N29" s="41"/>
      <c r="O29" s="41"/>
      <c r="P29" s="41"/>
    </row>
    <row r="30" spans="1:16" x14ac:dyDescent="0.3">
      <c r="A30" s="45">
        <v>24</v>
      </c>
      <c r="B30" s="45" t="s">
        <v>657</v>
      </c>
      <c r="C30" s="45">
        <v>7</v>
      </c>
      <c r="D30" s="45">
        <v>4</v>
      </c>
      <c r="E30" s="46">
        <v>44.619422572178479</v>
      </c>
      <c r="F30" s="46">
        <v>0.13166666666666668</v>
      </c>
      <c r="G30" s="46">
        <v>0.3</v>
      </c>
      <c r="H30" s="46">
        <v>0.87051618547681531</v>
      </c>
      <c r="I30" s="57">
        <v>4.1998250219999997</v>
      </c>
      <c r="J30" s="45" t="s">
        <v>175</v>
      </c>
      <c r="K30" s="45"/>
      <c r="L30" s="45"/>
      <c r="M30" s="45"/>
      <c r="N30" s="45"/>
      <c r="O30" s="45"/>
      <c r="P30" s="45"/>
    </row>
  </sheetData>
  <mergeCells count="1">
    <mergeCell ref="A1:P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34F1A9-339F-4D83-8E1C-C0C61817C429}">
  <dimension ref="A1:AV165"/>
  <sheetViews>
    <sheetView topLeftCell="I1" workbookViewId="0">
      <selection activeCell="Q18" sqref="Q18"/>
    </sheetView>
  </sheetViews>
  <sheetFormatPr defaultColWidth="11.6640625" defaultRowHeight="14.4" x14ac:dyDescent="0.3"/>
  <cols>
    <col min="1" max="1" width="15.6640625" style="41" customWidth="1"/>
    <col min="2" max="2" width="15.44140625" style="41" customWidth="1"/>
    <col min="3" max="3" width="21.109375" style="41" customWidth="1"/>
    <col min="4" max="4" width="28.5546875" style="41" customWidth="1"/>
    <col min="5" max="5" width="29" style="41" customWidth="1"/>
    <col min="6" max="8" width="16.33203125" style="41" customWidth="1"/>
    <col min="9" max="9" width="12.6640625" style="41" customWidth="1"/>
    <col min="10" max="10" width="11.44140625" style="41" customWidth="1"/>
    <col min="11" max="11" width="11.88671875" style="41" customWidth="1"/>
    <col min="12" max="12" width="12.5546875" style="41" customWidth="1"/>
    <col min="13" max="13" width="21.33203125" style="41" customWidth="1"/>
    <col min="14" max="14" width="16.88671875" style="41" customWidth="1"/>
    <col min="15" max="15" width="21.33203125" style="41" customWidth="1"/>
    <col min="16" max="16" width="18.33203125" style="41" customWidth="1"/>
    <col min="17" max="17" width="14.109375" style="41" customWidth="1"/>
    <col min="18" max="18" width="17.109375" style="41" customWidth="1"/>
    <col min="19" max="19" width="14.109375" style="41" customWidth="1"/>
    <col min="20" max="20" width="18.44140625" style="41" customWidth="1"/>
    <col min="21" max="33" width="18.33203125" style="41" customWidth="1"/>
    <col min="34" max="34" width="15.88671875" style="41" customWidth="1"/>
    <col min="35" max="35" width="15.33203125" style="41" customWidth="1"/>
    <col min="36" max="36" width="18.44140625" style="41" customWidth="1"/>
    <col min="37" max="37" width="17.88671875" style="41" customWidth="1"/>
    <col min="38" max="38" width="17" style="41" customWidth="1"/>
    <col min="39" max="39" width="14.88671875" style="41" customWidth="1"/>
    <col min="40" max="40" width="17.109375" style="41" customWidth="1"/>
    <col min="41" max="41" width="16.109375" style="41" customWidth="1"/>
    <col min="42" max="42" width="13.109375" style="41" customWidth="1"/>
    <col min="43" max="43" width="18.88671875" style="41" customWidth="1"/>
    <col min="44" max="44" width="18" style="41" customWidth="1"/>
    <col min="45" max="16384" width="11.6640625" style="41"/>
  </cols>
  <sheetData>
    <row r="1" spans="1:48" ht="30" customHeight="1" x14ac:dyDescent="0.3">
      <c r="A1" s="234" t="s">
        <v>658</v>
      </c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234"/>
      <c r="M1" s="234"/>
      <c r="N1" s="234"/>
      <c r="O1" s="234"/>
      <c r="P1" s="234"/>
      <c r="Q1" s="234"/>
      <c r="R1" s="234"/>
      <c r="S1" s="234"/>
      <c r="T1" s="234"/>
      <c r="U1" s="234"/>
      <c r="V1" s="234"/>
      <c r="W1" s="234"/>
      <c r="X1" s="234"/>
      <c r="Y1" s="234"/>
      <c r="Z1" s="234"/>
      <c r="AA1" s="234"/>
      <c r="AB1" s="234"/>
      <c r="AC1" s="234"/>
      <c r="AD1" s="234"/>
      <c r="AE1" s="234"/>
      <c r="AF1" s="234"/>
      <c r="AG1" s="234"/>
      <c r="AH1" s="59"/>
      <c r="AI1" s="59"/>
      <c r="AJ1" s="59"/>
      <c r="AK1" s="59"/>
      <c r="AL1" s="59"/>
      <c r="AM1" s="59"/>
      <c r="AN1" s="59"/>
      <c r="AO1" s="59"/>
      <c r="AP1" s="59"/>
      <c r="AQ1" s="59"/>
      <c r="AR1" s="59"/>
      <c r="AS1" s="59"/>
      <c r="AT1" s="59"/>
      <c r="AU1" s="59"/>
      <c r="AV1" s="59"/>
    </row>
    <row r="2" spans="1:48" s="61" customFormat="1" ht="24.75" customHeight="1" x14ac:dyDescent="0.3">
      <c r="A2" s="60" t="s">
        <v>659</v>
      </c>
      <c r="B2" s="60" t="s">
        <v>660</v>
      </c>
      <c r="C2" s="60" t="s">
        <v>661</v>
      </c>
      <c r="D2" s="60" t="s">
        <v>662</v>
      </c>
      <c r="E2" s="60" t="s">
        <v>663</v>
      </c>
      <c r="F2" s="60" t="s">
        <v>664</v>
      </c>
      <c r="G2" s="60" t="s">
        <v>169</v>
      </c>
      <c r="H2" s="60" t="s">
        <v>665</v>
      </c>
      <c r="I2" s="60" t="s">
        <v>8</v>
      </c>
      <c r="J2" s="60" t="s">
        <v>182</v>
      </c>
      <c r="K2" s="60" t="s">
        <v>183</v>
      </c>
      <c r="L2" s="60" t="s">
        <v>184</v>
      </c>
      <c r="M2" s="60" t="s">
        <v>185</v>
      </c>
      <c r="N2" s="60" t="s">
        <v>186</v>
      </c>
      <c r="O2" s="60" t="s">
        <v>187</v>
      </c>
      <c r="P2" s="60" t="s">
        <v>188</v>
      </c>
      <c r="Q2" s="60" t="s">
        <v>189</v>
      </c>
      <c r="R2" s="60" t="s">
        <v>190</v>
      </c>
      <c r="S2" s="60" t="s">
        <v>191</v>
      </c>
      <c r="T2" s="60" t="s">
        <v>192</v>
      </c>
      <c r="U2" s="60" t="s">
        <v>193</v>
      </c>
      <c r="V2" s="60" t="s">
        <v>194</v>
      </c>
      <c r="W2" s="60" t="s">
        <v>195</v>
      </c>
      <c r="X2" s="60" t="s">
        <v>196</v>
      </c>
      <c r="Y2" s="60" t="s">
        <v>197</v>
      </c>
      <c r="Z2" s="60" t="s">
        <v>198</v>
      </c>
      <c r="AA2" s="60" t="s">
        <v>199</v>
      </c>
      <c r="AB2" s="60" t="s">
        <v>200</v>
      </c>
      <c r="AC2" s="60" t="s">
        <v>206</v>
      </c>
      <c r="AD2" s="60" t="s">
        <v>207</v>
      </c>
      <c r="AE2" s="60" t="s">
        <v>208</v>
      </c>
      <c r="AF2" s="60" t="s">
        <v>209</v>
      </c>
      <c r="AG2" s="60" t="s">
        <v>666</v>
      </c>
      <c r="AH2" s="59"/>
      <c r="AI2" s="59"/>
      <c r="AJ2" s="59"/>
      <c r="AK2" s="59"/>
      <c r="AL2" s="59"/>
      <c r="AM2" s="59"/>
      <c r="AN2" s="59"/>
      <c r="AO2" s="59"/>
      <c r="AP2" s="59"/>
      <c r="AQ2" s="59"/>
      <c r="AR2" s="59"/>
      <c r="AS2" s="59"/>
      <c r="AT2" s="59"/>
      <c r="AU2" s="59"/>
      <c r="AV2" s="59"/>
    </row>
    <row r="3" spans="1:48" s="61" customFormat="1" x14ac:dyDescent="0.3">
      <c r="A3" s="60"/>
      <c r="B3" s="60"/>
      <c r="C3" s="60"/>
      <c r="D3" s="60"/>
      <c r="E3" s="60"/>
      <c r="F3" s="60"/>
      <c r="G3" s="60"/>
      <c r="H3" s="60"/>
      <c r="I3" s="60"/>
      <c r="J3" s="60"/>
      <c r="K3" s="60" t="s">
        <v>13</v>
      </c>
      <c r="L3" s="60"/>
      <c r="M3" s="60" t="s">
        <v>210</v>
      </c>
      <c r="N3" s="60" t="s">
        <v>210</v>
      </c>
      <c r="O3" s="60" t="s">
        <v>210</v>
      </c>
      <c r="P3" s="60" t="s">
        <v>210</v>
      </c>
      <c r="Q3" s="60" t="s">
        <v>210</v>
      </c>
      <c r="R3" s="60" t="s">
        <v>13</v>
      </c>
      <c r="S3" s="60" t="s">
        <v>211</v>
      </c>
      <c r="T3" s="60"/>
      <c r="U3" s="60"/>
      <c r="V3" s="60" t="s">
        <v>212</v>
      </c>
      <c r="W3" s="60" t="s">
        <v>212</v>
      </c>
      <c r="X3" s="60" t="s">
        <v>212</v>
      </c>
      <c r="Y3" s="60" t="s">
        <v>212</v>
      </c>
      <c r="Z3" s="60" t="s">
        <v>212</v>
      </c>
      <c r="AA3" s="60" t="s">
        <v>210</v>
      </c>
      <c r="AB3" s="60"/>
      <c r="AC3" s="60" t="s">
        <v>210</v>
      </c>
      <c r="AD3" s="60" t="s">
        <v>210</v>
      </c>
      <c r="AE3" s="60" t="s">
        <v>210</v>
      </c>
      <c r="AF3" s="60" t="s">
        <v>210</v>
      </c>
      <c r="AG3" s="60" t="s">
        <v>210</v>
      </c>
      <c r="AH3" s="59"/>
      <c r="AI3" s="59"/>
      <c r="AJ3" s="59"/>
      <c r="AK3" s="59"/>
      <c r="AL3" s="59"/>
      <c r="AM3" s="59"/>
      <c r="AN3" s="59"/>
      <c r="AO3" s="59"/>
      <c r="AP3" s="59"/>
      <c r="AQ3" s="59"/>
      <c r="AR3" s="59"/>
      <c r="AS3" s="59"/>
      <c r="AT3" s="59"/>
      <c r="AU3" s="59"/>
      <c r="AV3" s="59"/>
    </row>
    <row r="4" spans="1:48" x14ac:dyDescent="0.3">
      <c r="A4" s="62" t="s">
        <v>667</v>
      </c>
      <c r="B4" s="62" t="s">
        <v>668</v>
      </c>
      <c r="C4" s="62">
        <v>1</v>
      </c>
      <c r="D4" s="62" t="s">
        <v>669</v>
      </c>
      <c r="E4" s="62" t="s">
        <v>670</v>
      </c>
      <c r="F4" s="62" t="s">
        <v>671</v>
      </c>
      <c r="G4" s="62">
        <v>1</v>
      </c>
      <c r="H4" s="62" t="s">
        <v>672</v>
      </c>
      <c r="I4" s="62" t="s">
        <v>18</v>
      </c>
      <c r="J4" s="62" t="s">
        <v>225</v>
      </c>
      <c r="K4" s="62">
        <v>5</v>
      </c>
      <c r="L4" s="62">
        <v>2.5</v>
      </c>
      <c r="M4" s="62">
        <v>2</v>
      </c>
      <c r="N4" s="62">
        <v>2</v>
      </c>
      <c r="O4" s="62">
        <v>7</v>
      </c>
      <c r="P4" s="62">
        <v>21</v>
      </c>
      <c r="Q4" s="62">
        <v>1.8</v>
      </c>
      <c r="R4" s="62">
        <v>0.33</v>
      </c>
      <c r="S4" s="62">
        <v>1.6E-2</v>
      </c>
      <c r="T4" s="62">
        <v>5.8</v>
      </c>
      <c r="U4" s="62">
        <v>6.7</v>
      </c>
      <c r="V4" s="62">
        <v>3.5000000000000003E-2</v>
      </c>
      <c r="W4" s="62">
        <v>0.77</v>
      </c>
      <c r="X4" s="62">
        <v>0.06</v>
      </c>
      <c r="Y4" s="62">
        <v>0.04</v>
      </c>
      <c r="Z4" s="62">
        <v>0.03</v>
      </c>
      <c r="AA4" s="62">
        <v>0.13</v>
      </c>
      <c r="AB4" s="62">
        <v>4.3</v>
      </c>
      <c r="AC4" s="62">
        <v>0.45</v>
      </c>
      <c r="AD4" s="62">
        <v>12.4</v>
      </c>
      <c r="AE4" s="62">
        <v>2.58</v>
      </c>
      <c r="AF4" s="62">
        <v>0.65</v>
      </c>
      <c r="AG4" s="62">
        <v>0.21</v>
      </c>
      <c r="AH4" s="59"/>
      <c r="AI4" s="59"/>
      <c r="AJ4" s="59"/>
      <c r="AK4" s="59"/>
      <c r="AL4" s="59"/>
      <c r="AM4" s="59"/>
      <c r="AN4" s="59"/>
      <c r="AO4" s="59"/>
      <c r="AP4" s="59"/>
      <c r="AQ4" s="59"/>
      <c r="AR4" s="59"/>
      <c r="AS4" s="59"/>
      <c r="AT4" s="59"/>
      <c r="AU4" s="59"/>
      <c r="AV4" s="59"/>
    </row>
    <row r="5" spans="1:48" x14ac:dyDescent="0.3">
      <c r="A5" s="63" t="s">
        <v>673</v>
      </c>
      <c r="B5" s="63" t="s">
        <v>668</v>
      </c>
      <c r="C5" s="63">
        <v>2</v>
      </c>
      <c r="D5" s="63" t="s">
        <v>669</v>
      </c>
      <c r="E5" s="63" t="s">
        <v>670</v>
      </c>
      <c r="F5" s="63" t="s">
        <v>674</v>
      </c>
      <c r="G5" s="63">
        <v>2</v>
      </c>
      <c r="H5" s="63" t="s">
        <v>672</v>
      </c>
      <c r="I5" s="63" t="s">
        <v>18</v>
      </c>
      <c r="J5" s="63" t="s">
        <v>225</v>
      </c>
      <c r="K5" s="63">
        <v>5</v>
      </c>
      <c r="L5" s="63">
        <v>2.5</v>
      </c>
      <c r="M5" s="63">
        <v>6</v>
      </c>
      <c r="N5" s="63">
        <v>2</v>
      </c>
      <c r="O5" s="63">
        <v>6</v>
      </c>
      <c r="P5" s="63">
        <v>26</v>
      </c>
      <c r="Q5" s="63">
        <v>2.2999999999999998</v>
      </c>
      <c r="R5" s="63">
        <v>0.33</v>
      </c>
      <c r="S5" s="63">
        <v>2.1999999999999999E-2</v>
      </c>
      <c r="T5" s="63">
        <v>5.8</v>
      </c>
      <c r="U5" s="63">
        <v>6.6</v>
      </c>
      <c r="V5" s="63">
        <v>0.03</v>
      </c>
      <c r="W5" s="63">
        <v>1.04</v>
      </c>
      <c r="X5" s="63">
        <v>0.09</v>
      </c>
      <c r="Y5" s="63">
        <v>0.06</v>
      </c>
      <c r="Z5" s="63">
        <v>0.01</v>
      </c>
      <c r="AA5" s="63">
        <v>0.12</v>
      </c>
      <c r="AB5" s="63">
        <v>8.3000000000000007</v>
      </c>
      <c r="AC5" s="63">
        <v>0.48</v>
      </c>
      <c r="AD5" s="63">
        <v>10.5</v>
      </c>
      <c r="AE5" s="63">
        <v>2.71</v>
      </c>
      <c r="AF5" s="63">
        <v>0.67</v>
      </c>
      <c r="AG5" s="63">
        <v>0.23</v>
      </c>
      <c r="AH5" s="59"/>
      <c r="AI5" s="59"/>
      <c r="AJ5" s="59"/>
      <c r="AK5" s="59"/>
      <c r="AL5" s="59"/>
      <c r="AM5" s="59"/>
      <c r="AN5" s="59"/>
      <c r="AO5" s="59"/>
      <c r="AP5" s="59"/>
      <c r="AQ5" s="59"/>
      <c r="AR5" s="59"/>
      <c r="AS5" s="59"/>
      <c r="AT5" s="59"/>
      <c r="AU5" s="59"/>
      <c r="AV5" s="59"/>
    </row>
    <row r="6" spans="1:48" x14ac:dyDescent="0.3">
      <c r="A6" s="63" t="s">
        <v>675</v>
      </c>
      <c r="B6" s="63" t="s">
        <v>668</v>
      </c>
      <c r="C6" s="63">
        <v>3</v>
      </c>
      <c r="D6" s="63" t="s">
        <v>669</v>
      </c>
      <c r="E6" s="63" t="s">
        <v>670</v>
      </c>
      <c r="F6" s="63" t="s">
        <v>676</v>
      </c>
      <c r="G6" s="63">
        <v>3</v>
      </c>
      <c r="H6" s="63" t="s">
        <v>672</v>
      </c>
      <c r="I6" s="63" t="s">
        <v>18</v>
      </c>
      <c r="J6" s="63" t="s">
        <v>225</v>
      </c>
      <c r="K6" s="63" t="s">
        <v>304</v>
      </c>
      <c r="L6" s="63">
        <v>2.5</v>
      </c>
      <c r="M6" s="63">
        <v>2</v>
      </c>
      <c r="N6" s="63">
        <v>3</v>
      </c>
      <c r="O6" s="63">
        <v>10</v>
      </c>
      <c r="P6" s="63">
        <v>23</v>
      </c>
      <c r="Q6" s="63">
        <v>3.1</v>
      </c>
      <c r="R6" s="63">
        <v>0.28999999999999998</v>
      </c>
      <c r="S6" s="63">
        <v>1.2999999999999999E-2</v>
      </c>
      <c r="T6" s="63">
        <v>5.3</v>
      </c>
      <c r="U6" s="63">
        <v>6.3</v>
      </c>
      <c r="V6" s="63">
        <v>4.2999999999999997E-2</v>
      </c>
      <c r="W6" s="63">
        <v>0.77</v>
      </c>
      <c r="X6" s="63">
        <v>0.05</v>
      </c>
      <c r="Y6" s="63">
        <v>0.04</v>
      </c>
      <c r="Z6" s="63">
        <v>0.01</v>
      </c>
      <c r="AA6" s="63">
        <v>0.12</v>
      </c>
      <c r="AB6" s="63">
        <v>2.1</v>
      </c>
      <c r="AC6" s="63">
        <v>0.51</v>
      </c>
      <c r="AD6" s="63">
        <v>12.4</v>
      </c>
      <c r="AE6" s="63">
        <v>1.95</v>
      </c>
      <c r="AF6" s="63">
        <v>0.63</v>
      </c>
      <c r="AG6" s="63">
        <v>0.33</v>
      </c>
      <c r="AH6" s="59"/>
      <c r="AI6" s="59"/>
      <c r="AJ6" s="59"/>
      <c r="AK6" s="59"/>
      <c r="AL6" s="59"/>
      <c r="AM6" s="59"/>
      <c r="AN6" s="59"/>
      <c r="AO6" s="59"/>
      <c r="AP6" s="59"/>
      <c r="AQ6" s="59"/>
      <c r="AR6" s="59"/>
      <c r="AS6" s="59"/>
      <c r="AT6" s="59"/>
      <c r="AU6" s="59"/>
      <c r="AV6" s="59"/>
    </row>
    <row r="7" spans="1:48" x14ac:dyDescent="0.3">
      <c r="A7" s="64" t="s">
        <v>677</v>
      </c>
      <c r="B7" s="64" t="s">
        <v>668</v>
      </c>
      <c r="C7" s="64">
        <v>4</v>
      </c>
      <c r="D7" s="64" t="s">
        <v>669</v>
      </c>
      <c r="E7" s="64" t="s">
        <v>670</v>
      </c>
      <c r="F7" s="64" t="s">
        <v>678</v>
      </c>
      <c r="G7" s="64">
        <v>4</v>
      </c>
      <c r="H7" s="64" t="s">
        <v>672</v>
      </c>
      <c r="I7" s="64" t="s">
        <v>18</v>
      </c>
      <c r="J7" s="64" t="s">
        <v>225</v>
      </c>
      <c r="K7" s="64">
        <v>5</v>
      </c>
      <c r="L7" s="64">
        <v>2.5</v>
      </c>
      <c r="M7" s="64">
        <v>2</v>
      </c>
      <c r="N7" s="64">
        <v>2</v>
      </c>
      <c r="O7" s="64">
        <v>6</v>
      </c>
      <c r="P7" s="64">
        <v>0.95</v>
      </c>
      <c r="Q7" s="64">
        <v>4.3</v>
      </c>
      <c r="R7" s="64">
        <v>0.23</v>
      </c>
      <c r="S7" s="64">
        <v>1.7000000000000001E-2</v>
      </c>
      <c r="T7" s="64">
        <v>5</v>
      </c>
      <c r="U7" s="64">
        <v>5.7</v>
      </c>
      <c r="V7" s="64">
        <v>4.5999999999999999E-2</v>
      </c>
      <c r="W7" s="64">
        <v>0.31</v>
      </c>
      <c r="X7" s="64">
        <v>0.02</v>
      </c>
      <c r="Y7" s="64">
        <v>0.03</v>
      </c>
      <c r="Z7" s="64">
        <v>8.9999999999999993E-3</v>
      </c>
      <c r="AA7" s="64">
        <v>0.11</v>
      </c>
      <c r="AB7" s="64">
        <v>3</v>
      </c>
      <c r="AC7" s="64">
        <v>0.38</v>
      </c>
      <c r="AD7" s="64">
        <v>11.8</v>
      </c>
      <c r="AE7" s="64">
        <v>1.35</v>
      </c>
      <c r="AF7" s="64">
        <v>0.52</v>
      </c>
      <c r="AG7" s="64">
        <v>0.49</v>
      </c>
      <c r="AH7" s="59"/>
      <c r="AI7" s="59"/>
      <c r="AJ7" s="59"/>
      <c r="AK7" s="59"/>
      <c r="AL7" s="59"/>
      <c r="AM7" s="59"/>
      <c r="AN7" s="59"/>
      <c r="AO7" s="59"/>
      <c r="AP7" s="59"/>
      <c r="AQ7" s="59"/>
      <c r="AR7" s="59"/>
      <c r="AS7" s="59"/>
      <c r="AT7" s="59"/>
      <c r="AU7" s="59"/>
      <c r="AV7" s="59"/>
    </row>
    <row r="8" spans="1:48" x14ac:dyDescent="0.3">
      <c r="A8" s="62" t="s">
        <v>679</v>
      </c>
      <c r="B8" s="62" t="s">
        <v>668</v>
      </c>
      <c r="C8" s="62">
        <v>5</v>
      </c>
      <c r="D8" s="62" t="s">
        <v>680</v>
      </c>
      <c r="E8" s="62" t="s">
        <v>681</v>
      </c>
      <c r="F8" s="62" t="s">
        <v>682</v>
      </c>
      <c r="G8" s="62">
        <v>1</v>
      </c>
      <c r="H8" s="62" t="s">
        <v>672</v>
      </c>
      <c r="I8" s="62" t="s">
        <v>18</v>
      </c>
      <c r="J8" s="62" t="s">
        <v>225</v>
      </c>
      <c r="K8" s="62" t="s">
        <v>304</v>
      </c>
      <c r="L8" s="62">
        <v>2.5</v>
      </c>
      <c r="M8" s="62">
        <v>2</v>
      </c>
      <c r="N8" s="62">
        <v>3</v>
      </c>
      <c r="O8" s="62">
        <v>6</v>
      </c>
      <c r="P8" s="62">
        <v>24</v>
      </c>
      <c r="Q8" s="62">
        <v>1.8</v>
      </c>
      <c r="R8" s="62">
        <v>0.26</v>
      </c>
      <c r="S8" s="62">
        <v>1.4999999999999999E-2</v>
      </c>
      <c r="T8" s="62">
        <v>5.4</v>
      </c>
      <c r="U8" s="62">
        <v>6.2</v>
      </c>
      <c r="V8" s="62">
        <v>0.107</v>
      </c>
      <c r="W8" s="62">
        <v>0.54</v>
      </c>
      <c r="X8" s="62">
        <v>7.0000000000000007E-2</v>
      </c>
      <c r="Y8" s="62">
        <v>0.04</v>
      </c>
      <c r="Z8" s="62">
        <v>0.01</v>
      </c>
      <c r="AA8" s="62">
        <v>0.13</v>
      </c>
      <c r="AB8" s="62">
        <v>4.8</v>
      </c>
      <c r="AC8" s="62">
        <v>0.34</v>
      </c>
      <c r="AD8" s="62">
        <v>11.2</v>
      </c>
      <c r="AE8" s="62">
        <v>1.91</v>
      </c>
      <c r="AF8" s="62">
        <v>1.1499999999999999</v>
      </c>
      <c r="AG8" s="62">
        <v>0.19</v>
      </c>
      <c r="AH8" s="59"/>
      <c r="AI8" s="59"/>
      <c r="AJ8" s="59"/>
      <c r="AK8" s="59"/>
      <c r="AL8" s="59"/>
      <c r="AM8" s="59"/>
      <c r="AN8" s="59"/>
      <c r="AO8" s="59"/>
      <c r="AP8" s="59"/>
      <c r="AQ8" s="59"/>
      <c r="AR8" s="59"/>
      <c r="AS8" s="59"/>
      <c r="AT8" s="59"/>
      <c r="AU8" s="59"/>
      <c r="AV8" s="59"/>
    </row>
    <row r="9" spans="1:48" x14ac:dyDescent="0.3">
      <c r="A9" s="63" t="s">
        <v>683</v>
      </c>
      <c r="B9" s="63" t="s">
        <v>668</v>
      </c>
      <c r="C9" s="63">
        <v>6</v>
      </c>
      <c r="D9" s="63" t="s">
        <v>680</v>
      </c>
      <c r="E9" s="63" t="s">
        <v>681</v>
      </c>
      <c r="F9" s="63" t="s">
        <v>684</v>
      </c>
      <c r="G9" s="63">
        <v>2</v>
      </c>
      <c r="H9" s="63" t="s">
        <v>672</v>
      </c>
      <c r="I9" s="63" t="s">
        <v>18</v>
      </c>
      <c r="J9" s="63" t="s">
        <v>225</v>
      </c>
      <c r="K9" s="63">
        <v>5</v>
      </c>
      <c r="L9" s="63">
        <v>2.5</v>
      </c>
      <c r="M9" s="63">
        <v>2</v>
      </c>
      <c r="N9" s="63">
        <v>1</v>
      </c>
      <c r="O9" s="63">
        <v>7</v>
      </c>
      <c r="P9" s="63">
        <v>0.95</v>
      </c>
      <c r="Q9" s="63">
        <v>2.7</v>
      </c>
      <c r="R9" s="63">
        <v>0.4</v>
      </c>
      <c r="S9" s="63">
        <v>1.2E-2</v>
      </c>
      <c r="T9" s="63">
        <v>5</v>
      </c>
      <c r="U9" s="63">
        <v>5.9</v>
      </c>
      <c r="V9" s="63">
        <v>6.3E-2</v>
      </c>
      <c r="W9" s="63">
        <v>0.52</v>
      </c>
      <c r="X9" s="63">
        <v>0.03</v>
      </c>
      <c r="Y9" s="63">
        <v>0.02</v>
      </c>
      <c r="Z9" s="63">
        <v>8.9999999999999993E-3</v>
      </c>
      <c r="AA9" s="63">
        <v>0.11</v>
      </c>
      <c r="AB9" s="63" t="s">
        <v>685</v>
      </c>
      <c r="AC9" s="63">
        <v>0.42</v>
      </c>
      <c r="AD9" s="63">
        <v>12.2</v>
      </c>
      <c r="AE9" s="63">
        <v>2.16</v>
      </c>
      <c r="AF9" s="63">
        <v>0.65</v>
      </c>
      <c r="AG9" s="63">
        <v>0.47</v>
      </c>
      <c r="AH9" s="59"/>
      <c r="AI9" s="59"/>
      <c r="AJ9" s="59"/>
      <c r="AK9" s="59"/>
      <c r="AL9" s="59"/>
      <c r="AM9" s="59"/>
      <c r="AN9" s="59"/>
      <c r="AO9" s="59"/>
      <c r="AP9" s="59"/>
      <c r="AQ9" s="59"/>
      <c r="AR9" s="59"/>
      <c r="AS9" s="59"/>
      <c r="AT9" s="59"/>
      <c r="AU9" s="59"/>
      <c r="AV9" s="59"/>
    </row>
    <row r="10" spans="1:48" x14ac:dyDescent="0.3">
      <c r="A10" s="63" t="s">
        <v>686</v>
      </c>
      <c r="B10" s="63" t="s">
        <v>668</v>
      </c>
      <c r="C10" s="63">
        <v>7</v>
      </c>
      <c r="D10" s="63" t="s">
        <v>680</v>
      </c>
      <c r="E10" s="63" t="s">
        <v>681</v>
      </c>
      <c r="F10" s="63" t="s">
        <v>687</v>
      </c>
      <c r="G10" s="63">
        <v>3</v>
      </c>
      <c r="H10" s="63" t="s">
        <v>672</v>
      </c>
      <c r="I10" s="63" t="s">
        <v>18</v>
      </c>
      <c r="J10" s="63" t="s">
        <v>225</v>
      </c>
      <c r="K10" s="63">
        <v>5</v>
      </c>
      <c r="L10" s="63">
        <v>2.5</v>
      </c>
      <c r="M10" s="63">
        <v>2</v>
      </c>
      <c r="N10" s="63">
        <v>2</v>
      </c>
      <c r="O10" s="63">
        <v>9</v>
      </c>
      <c r="P10" s="63">
        <v>0.95</v>
      </c>
      <c r="Q10" s="63">
        <v>1.6</v>
      </c>
      <c r="R10" s="63">
        <v>0.31</v>
      </c>
      <c r="S10" s="63">
        <v>1.2999999999999999E-2</v>
      </c>
      <c r="T10" s="63">
        <v>5.4</v>
      </c>
      <c r="U10" s="63">
        <v>6.1</v>
      </c>
      <c r="V10" s="63">
        <v>4.1000000000000002E-2</v>
      </c>
      <c r="W10" s="63">
        <v>0.68</v>
      </c>
      <c r="X10" s="63">
        <v>0.04</v>
      </c>
      <c r="Y10" s="63">
        <v>0.02</v>
      </c>
      <c r="Z10" s="63">
        <v>8.9999999999999993E-3</v>
      </c>
      <c r="AA10" s="63">
        <v>0.11</v>
      </c>
      <c r="AB10" s="63">
        <v>2.8</v>
      </c>
      <c r="AC10" s="63">
        <v>0.41</v>
      </c>
      <c r="AD10" s="63">
        <v>11.4</v>
      </c>
      <c r="AE10" s="63">
        <v>1.84</v>
      </c>
      <c r="AF10" s="63">
        <v>0.56999999999999995</v>
      </c>
      <c r="AG10" s="63">
        <v>0.32</v>
      </c>
      <c r="AH10" s="59"/>
      <c r="AI10" s="59"/>
      <c r="AJ10" s="59"/>
      <c r="AK10" s="59"/>
      <c r="AL10" s="59"/>
      <c r="AM10" s="59"/>
      <c r="AN10" s="59"/>
      <c r="AO10" s="59"/>
      <c r="AP10" s="59"/>
      <c r="AQ10" s="59"/>
      <c r="AR10" s="59"/>
      <c r="AS10" s="59"/>
      <c r="AT10" s="59"/>
      <c r="AU10" s="59"/>
      <c r="AV10" s="59"/>
    </row>
    <row r="11" spans="1:48" x14ac:dyDescent="0.3">
      <c r="A11" s="64" t="s">
        <v>688</v>
      </c>
      <c r="B11" s="64" t="s">
        <v>668</v>
      </c>
      <c r="C11" s="64">
        <v>8</v>
      </c>
      <c r="D11" s="64" t="s">
        <v>680</v>
      </c>
      <c r="E11" s="64" t="s">
        <v>681</v>
      </c>
      <c r="F11" s="64" t="s">
        <v>689</v>
      </c>
      <c r="G11" s="64">
        <v>4</v>
      </c>
      <c r="H11" s="64" t="s">
        <v>672</v>
      </c>
      <c r="I11" s="64" t="s">
        <v>18</v>
      </c>
      <c r="J11" s="64" t="s">
        <v>225</v>
      </c>
      <c r="K11" s="64">
        <v>5</v>
      </c>
      <c r="L11" s="64">
        <v>2.5</v>
      </c>
      <c r="M11" s="64">
        <v>2</v>
      </c>
      <c r="N11" s="64">
        <v>3</v>
      </c>
      <c r="O11" s="64">
        <v>8</v>
      </c>
      <c r="P11" s="64">
        <v>19</v>
      </c>
      <c r="Q11" s="64">
        <v>2.2999999999999998</v>
      </c>
      <c r="R11" s="64">
        <v>0.4</v>
      </c>
      <c r="S11" s="64">
        <v>1.6E-2</v>
      </c>
      <c r="T11" s="64">
        <v>5.2</v>
      </c>
      <c r="U11" s="64">
        <v>6</v>
      </c>
      <c r="V11" s="64">
        <v>3.9E-2</v>
      </c>
      <c r="W11" s="64">
        <v>0.67</v>
      </c>
      <c r="X11" s="64">
        <v>0.06</v>
      </c>
      <c r="Y11" s="64">
        <v>0.04</v>
      </c>
      <c r="Z11" s="64">
        <v>8.9999999999999993E-3</v>
      </c>
      <c r="AA11" s="64">
        <v>0.1</v>
      </c>
      <c r="AB11" s="64">
        <v>2.4</v>
      </c>
      <c r="AC11" s="64">
        <v>0.37</v>
      </c>
      <c r="AD11" s="64">
        <v>10.5</v>
      </c>
      <c r="AE11" s="64">
        <v>1.55</v>
      </c>
      <c r="AF11" s="64">
        <v>0.46</v>
      </c>
      <c r="AG11" s="64">
        <v>0.42</v>
      </c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</row>
    <row r="12" spans="1:48" x14ac:dyDescent="0.3">
      <c r="A12" s="62" t="s">
        <v>690</v>
      </c>
      <c r="B12" s="62" t="s">
        <v>668</v>
      </c>
      <c r="C12" s="62">
        <v>9</v>
      </c>
      <c r="D12" s="62" t="s">
        <v>691</v>
      </c>
      <c r="E12" s="62" t="s">
        <v>692</v>
      </c>
      <c r="F12" s="62" t="s">
        <v>693</v>
      </c>
      <c r="G12" s="62">
        <v>1</v>
      </c>
      <c r="H12" s="62" t="s">
        <v>672</v>
      </c>
      <c r="I12" s="62" t="s">
        <v>18</v>
      </c>
      <c r="J12" s="62" t="s">
        <v>225</v>
      </c>
      <c r="K12" s="62" t="s">
        <v>304</v>
      </c>
      <c r="L12" s="62">
        <v>2.5</v>
      </c>
      <c r="M12" s="62">
        <v>1</v>
      </c>
      <c r="N12" s="62">
        <v>2</v>
      </c>
      <c r="O12" s="62">
        <v>7</v>
      </c>
      <c r="P12" s="62">
        <v>20</v>
      </c>
      <c r="Q12" s="62">
        <v>3.4</v>
      </c>
      <c r="R12" s="62">
        <v>0.48</v>
      </c>
      <c r="S12" s="62">
        <v>2.5000000000000001E-2</v>
      </c>
      <c r="T12" s="62">
        <v>5.8</v>
      </c>
      <c r="U12" s="62">
        <v>6.4</v>
      </c>
      <c r="V12" s="62">
        <v>3.9E-2</v>
      </c>
      <c r="W12" s="62">
        <v>1</v>
      </c>
      <c r="X12" s="62">
        <v>0.28000000000000003</v>
      </c>
      <c r="Y12" s="62">
        <v>0.04</v>
      </c>
      <c r="Z12" s="62">
        <v>0.04</v>
      </c>
      <c r="AA12" s="62">
        <v>0.37</v>
      </c>
      <c r="AB12" s="62">
        <v>1.7</v>
      </c>
      <c r="AC12" s="62">
        <v>0.47</v>
      </c>
      <c r="AD12" s="62">
        <v>16.2</v>
      </c>
      <c r="AE12" s="62">
        <v>3.54</v>
      </c>
      <c r="AF12" s="62">
        <v>1.04</v>
      </c>
      <c r="AG12" s="62">
        <v>0.19</v>
      </c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</row>
    <row r="13" spans="1:48" x14ac:dyDescent="0.3">
      <c r="A13" s="63" t="s">
        <v>694</v>
      </c>
      <c r="B13" s="63" t="s">
        <v>668</v>
      </c>
      <c r="C13" s="63">
        <v>10</v>
      </c>
      <c r="D13" s="63" t="s">
        <v>691</v>
      </c>
      <c r="E13" s="63" t="s">
        <v>692</v>
      </c>
      <c r="F13" s="63" t="s">
        <v>695</v>
      </c>
      <c r="G13" s="63">
        <v>2</v>
      </c>
      <c r="H13" s="63" t="s">
        <v>672</v>
      </c>
      <c r="I13" s="63" t="s">
        <v>18</v>
      </c>
      <c r="J13" s="63" t="s">
        <v>225</v>
      </c>
      <c r="K13" s="63">
        <v>5</v>
      </c>
      <c r="L13" s="63">
        <v>2.5</v>
      </c>
      <c r="M13" s="63">
        <v>1</v>
      </c>
      <c r="N13" s="63">
        <v>2</v>
      </c>
      <c r="O13" s="63">
        <v>6</v>
      </c>
      <c r="P13" s="63">
        <v>29</v>
      </c>
      <c r="Q13" s="63">
        <v>2.2000000000000002</v>
      </c>
      <c r="R13" s="63">
        <v>0.39</v>
      </c>
      <c r="S13" s="63">
        <v>1.7999999999999999E-2</v>
      </c>
      <c r="T13" s="63">
        <v>5.7</v>
      </c>
      <c r="U13" s="63">
        <v>6.5</v>
      </c>
      <c r="V13" s="63">
        <v>2.5999999999999999E-2</v>
      </c>
      <c r="W13" s="63">
        <v>0.96</v>
      </c>
      <c r="X13" s="63">
        <v>0.14000000000000001</v>
      </c>
      <c r="Y13" s="63">
        <v>0.05</v>
      </c>
      <c r="Z13" s="63">
        <v>0.02</v>
      </c>
      <c r="AA13" s="63">
        <v>0.19</v>
      </c>
      <c r="AB13" s="63">
        <v>3.4</v>
      </c>
      <c r="AC13" s="63">
        <v>0.39</v>
      </c>
      <c r="AD13" s="63">
        <v>12.6</v>
      </c>
      <c r="AE13" s="63">
        <v>3.28</v>
      </c>
      <c r="AF13" s="63">
        <v>0.96</v>
      </c>
      <c r="AG13" s="63">
        <v>0.19</v>
      </c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</row>
    <row r="14" spans="1:48" x14ac:dyDescent="0.3">
      <c r="A14" s="63" t="s">
        <v>696</v>
      </c>
      <c r="B14" s="63" t="s">
        <v>668</v>
      </c>
      <c r="C14" s="63">
        <v>11</v>
      </c>
      <c r="D14" s="63" t="s">
        <v>691</v>
      </c>
      <c r="E14" s="63" t="s">
        <v>692</v>
      </c>
      <c r="F14" s="63" t="s">
        <v>697</v>
      </c>
      <c r="G14" s="63">
        <v>3</v>
      </c>
      <c r="H14" s="63" t="s">
        <v>672</v>
      </c>
      <c r="I14" s="63" t="s">
        <v>18</v>
      </c>
      <c r="J14" s="63" t="s">
        <v>225</v>
      </c>
      <c r="K14" s="63" t="s">
        <v>698</v>
      </c>
      <c r="L14" s="63">
        <v>2.5</v>
      </c>
      <c r="M14" s="63">
        <v>2</v>
      </c>
      <c r="N14" s="63">
        <v>3</v>
      </c>
      <c r="O14" s="63">
        <v>6</v>
      </c>
      <c r="P14" s="63">
        <v>25</v>
      </c>
      <c r="Q14" s="63">
        <v>3.9</v>
      </c>
      <c r="R14" s="63">
        <v>0.41</v>
      </c>
      <c r="S14" s="63">
        <v>2.7E-2</v>
      </c>
      <c r="T14" s="63">
        <v>5.8</v>
      </c>
      <c r="U14" s="63">
        <v>6.4</v>
      </c>
      <c r="V14" s="63">
        <v>3.3000000000000002E-2</v>
      </c>
      <c r="W14" s="63">
        <v>0.89</v>
      </c>
      <c r="X14" s="63">
        <v>0.28000000000000003</v>
      </c>
      <c r="Y14" s="63">
        <v>0.05</v>
      </c>
      <c r="Z14" s="63">
        <v>0.04</v>
      </c>
      <c r="AA14" s="63">
        <v>0.36</v>
      </c>
      <c r="AB14" s="63">
        <v>4</v>
      </c>
      <c r="AC14" s="63">
        <v>0.37</v>
      </c>
      <c r="AD14" s="63">
        <v>11</v>
      </c>
      <c r="AE14" s="63">
        <v>2.64</v>
      </c>
      <c r="AF14" s="63">
        <v>0.71</v>
      </c>
      <c r="AG14" s="63">
        <v>0.19</v>
      </c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</row>
    <row r="15" spans="1:48" x14ac:dyDescent="0.3">
      <c r="A15" s="64" t="s">
        <v>699</v>
      </c>
      <c r="B15" s="64" t="s">
        <v>668</v>
      </c>
      <c r="C15" s="64">
        <v>12</v>
      </c>
      <c r="D15" s="64" t="s">
        <v>691</v>
      </c>
      <c r="E15" s="64" t="s">
        <v>692</v>
      </c>
      <c r="F15" s="64" t="s">
        <v>700</v>
      </c>
      <c r="G15" s="64">
        <v>4</v>
      </c>
      <c r="H15" s="64" t="s">
        <v>672</v>
      </c>
      <c r="I15" s="64" t="s">
        <v>18</v>
      </c>
      <c r="J15" s="64" t="s">
        <v>225</v>
      </c>
      <c r="K15" s="64" t="s">
        <v>304</v>
      </c>
      <c r="L15" s="64">
        <v>2.5</v>
      </c>
      <c r="M15" s="64">
        <v>2</v>
      </c>
      <c r="N15" s="64">
        <v>3</v>
      </c>
      <c r="O15" s="64">
        <v>7</v>
      </c>
      <c r="P15" s="64">
        <v>21</v>
      </c>
      <c r="Q15" s="64">
        <v>3.4</v>
      </c>
      <c r="R15" s="64">
        <v>0.48</v>
      </c>
      <c r="S15" s="64">
        <v>2.5999999999999999E-2</v>
      </c>
      <c r="T15" s="64">
        <v>5.5</v>
      </c>
      <c r="U15" s="64">
        <v>6.3</v>
      </c>
      <c r="V15" s="64">
        <v>5.0999999999999997E-2</v>
      </c>
      <c r="W15" s="64">
        <v>0.56000000000000005</v>
      </c>
      <c r="X15" s="64">
        <v>0.18</v>
      </c>
      <c r="Y15" s="64">
        <v>0.04</v>
      </c>
      <c r="Z15" s="64">
        <v>0.04</v>
      </c>
      <c r="AA15" s="64">
        <v>0.35</v>
      </c>
      <c r="AB15" s="64">
        <v>2.7</v>
      </c>
      <c r="AC15" s="64">
        <v>0.42</v>
      </c>
      <c r="AD15" s="64">
        <v>8.6</v>
      </c>
      <c r="AE15" s="64">
        <v>1.84</v>
      </c>
      <c r="AF15" s="64">
        <v>0.61</v>
      </c>
      <c r="AG15" s="64">
        <v>0.4</v>
      </c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</row>
    <row r="16" spans="1:48" x14ac:dyDescent="0.3">
      <c r="A16" s="62" t="s">
        <v>701</v>
      </c>
      <c r="B16" s="62" t="s">
        <v>668</v>
      </c>
      <c r="C16" s="62">
        <v>17</v>
      </c>
      <c r="D16" s="62" t="s">
        <v>702</v>
      </c>
      <c r="E16" s="62" t="s">
        <v>703</v>
      </c>
      <c r="F16" s="62" t="s">
        <v>704</v>
      </c>
      <c r="G16" s="62">
        <v>1</v>
      </c>
      <c r="H16" s="62" t="s">
        <v>672</v>
      </c>
      <c r="I16" s="62" t="s">
        <v>18</v>
      </c>
      <c r="J16" s="62" t="s">
        <v>218</v>
      </c>
      <c r="K16" s="62">
        <v>5</v>
      </c>
      <c r="L16" s="62">
        <v>2.5</v>
      </c>
      <c r="M16" s="62">
        <v>1</v>
      </c>
      <c r="N16" s="62">
        <v>0.9</v>
      </c>
      <c r="O16" s="62">
        <v>9</v>
      </c>
      <c r="P16" s="62">
        <v>16</v>
      </c>
      <c r="Q16" s="62">
        <v>2.1</v>
      </c>
      <c r="R16" s="62">
        <v>0.42</v>
      </c>
      <c r="S16" s="62">
        <v>0.02</v>
      </c>
      <c r="T16" s="62">
        <v>5.4</v>
      </c>
      <c r="U16" s="62">
        <v>6</v>
      </c>
      <c r="V16" s="62">
        <v>3.9E-2</v>
      </c>
      <c r="W16" s="62">
        <v>0.84</v>
      </c>
      <c r="X16" s="62">
        <v>0.05</v>
      </c>
      <c r="Y16" s="62">
        <v>0.03</v>
      </c>
      <c r="Z16" s="62">
        <v>0.01</v>
      </c>
      <c r="AA16" s="62">
        <v>0.1</v>
      </c>
      <c r="AB16" s="62">
        <v>2.5</v>
      </c>
      <c r="AC16" s="62">
        <v>0.45</v>
      </c>
      <c r="AD16" s="62">
        <v>11.7</v>
      </c>
      <c r="AE16" s="62">
        <v>1.83</v>
      </c>
      <c r="AF16" s="62">
        <v>0.7</v>
      </c>
      <c r="AG16" s="62">
        <v>0.38</v>
      </c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</row>
    <row r="17" spans="1:48" x14ac:dyDescent="0.3">
      <c r="A17" s="63" t="s">
        <v>705</v>
      </c>
      <c r="B17" s="63" t="s">
        <v>668</v>
      </c>
      <c r="C17" s="63">
        <v>18</v>
      </c>
      <c r="D17" s="63" t="s">
        <v>702</v>
      </c>
      <c r="E17" s="63" t="s">
        <v>703</v>
      </c>
      <c r="F17" s="63" t="s">
        <v>706</v>
      </c>
      <c r="G17" s="63">
        <v>2</v>
      </c>
      <c r="H17" s="63" t="s">
        <v>672</v>
      </c>
      <c r="I17" s="63" t="s">
        <v>18</v>
      </c>
      <c r="J17" s="63" t="s">
        <v>225</v>
      </c>
      <c r="K17" s="63" t="s">
        <v>304</v>
      </c>
      <c r="L17" s="63">
        <v>2.5</v>
      </c>
      <c r="M17" s="63">
        <v>1</v>
      </c>
      <c r="N17" s="63">
        <v>1</v>
      </c>
      <c r="O17" s="63">
        <v>8</v>
      </c>
      <c r="P17" s="63">
        <v>17</v>
      </c>
      <c r="Q17" s="63">
        <v>2.2999999999999998</v>
      </c>
      <c r="R17" s="63">
        <v>0.35</v>
      </c>
      <c r="S17" s="63">
        <v>1.0999999999999999E-2</v>
      </c>
      <c r="T17" s="63">
        <v>5.2</v>
      </c>
      <c r="U17" s="63">
        <v>6</v>
      </c>
      <c r="V17" s="63">
        <v>3.4000000000000002E-2</v>
      </c>
      <c r="W17" s="63">
        <v>0.61</v>
      </c>
      <c r="X17" s="63">
        <v>0.05</v>
      </c>
      <c r="Y17" s="63">
        <v>0.03</v>
      </c>
      <c r="Z17" s="63">
        <v>8.9999999999999993E-3</v>
      </c>
      <c r="AA17" s="63">
        <v>0.1</v>
      </c>
      <c r="AB17" s="63">
        <v>4.5999999999999996</v>
      </c>
      <c r="AC17" s="63">
        <v>0.43</v>
      </c>
      <c r="AD17" s="63">
        <v>13.3</v>
      </c>
      <c r="AE17" s="63">
        <v>2.0699999999999998</v>
      </c>
      <c r="AF17" s="63">
        <v>1.45</v>
      </c>
      <c r="AG17" s="63">
        <v>0.53</v>
      </c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</row>
    <row r="18" spans="1:48" x14ac:dyDescent="0.3">
      <c r="A18" s="63" t="s">
        <v>707</v>
      </c>
      <c r="B18" s="63" t="s">
        <v>668</v>
      </c>
      <c r="C18" s="63">
        <v>19</v>
      </c>
      <c r="D18" s="63" t="s">
        <v>702</v>
      </c>
      <c r="E18" s="63" t="s">
        <v>703</v>
      </c>
      <c r="F18" s="63" t="s">
        <v>708</v>
      </c>
      <c r="G18" s="63">
        <v>3</v>
      </c>
      <c r="H18" s="63" t="s">
        <v>672</v>
      </c>
      <c r="I18" s="63" t="s">
        <v>18</v>
      </c>
      <c r="J18" s="63" t="s">
        <v>225</v>
      </c>
      <c r="K18" s="63">
        <v>5</v>
      </c>
      <c r="L18" s="63">
        <v>2.5</v>
      </c>
      <c r="M18" s="63">
        <v>1</v>
      </c>
      <c r="N18" s="63">
        <v>1</v>
      </c>
      <c r="O18" s="63">
        <v>12</v>
      </c>
      <c r="P18" s="63">
        <v>17</v>
      </c>
      <c r="Q18" s="63">
        <v>2.7</v>
      </c>
      <c r="R18" s="63">
        <v>0.4</v>
      </c>
      <c r="S18" s="63">
        <v>1.7000000000000001E-2</v>
      </c>
      <c r="T18" s="63">
        <v>5.7</v>
      </c>
      <c r="U18" s="63">
        <v>6.3</v>
      </c>
      <c r="V18" s="63">
        <v>2.1999999999999999E-2</v>
      </c>
      <c r="W18" s="63">
        <v>1.03</v>
      </c>
      <c r="X18" s="63">
        <v>0.06</v>
      </c>
      <c r="Y18" s="63">
        <v>0.03</v>
      </c>
      <c r="Z18" s="63">
        <v>8.9999999999999993E-3</v>
      </c>
      <c r="AA18" s="63">
        <v>0.13</v>
      </c>
      <c r="AB18" s="63">
        <v>4.2</v>
      </c>
      <c r="AC18" s="63">
        <v>0.43</v>
      </c>
      <c r="AD18" s="63">
        <v>13</v>
      </c>
      <c r="AE18" s="63">
        <v>3.25</v>
      </c>
      <c r="AF18" s="63">
        <v>0.74</v>
      </c>
      <c r="AG18" s="63">
        <v>0.39</v>
      </c>
      <c r="AH18" s="59"/>
      <c r="AI18" s="59"/>
      <c r="AJ18" s="59"/>
      <c r="AK18" s="59"/>
      <c r="AL18" s="59"/>
      <c r="AM18" s="59"/>
      <c r="AN18" s="59"/>
      <c r="AO18" s="59"/>
      <c r="AP18" s="59"/>
      <c r="AQ18" s="59"/>
      <c r="AR18" s="59"/>
      <c r="AS18" s="59"/>
      <c r="AT18" s="59"/>
      <c r="AU18" s="59"/>
      <c r="AV18" s="59"/>
    </row>
    <row r="19" spans="1:48" x14ac:dyDescent="0.3">
      <c r="A19" s="64" t="s">
        <v>709</v>
      </c>
      <c r="B19" s="64" t="s">
        <v>668</v>
      </c>
      <c r="C19" s="64">
        <v>20</v>
      </c>
      <c r="D19" s="64" t="s">
        <v>702</v>
      </c>
      <c r="E19" s="64" t="s">
        <v>703</v>
      </c>
      <c r="F19" s="64" t="s">
        <v>710</v>
      </c>
      <c r="G19" s="64">
        <v>4</v>
      </c>
      <c r="H19" s="64" t="s">
        <v>672</v>
      </c>
      <c r="I19" s="64" t="s">
        <v>18</v>
      </c>
      <c r="J19" s="64" t="s">
        <v>225</v>
      </c>
      <c r="K19" s="64" t="s">
        <v>304</v>
      </c>
      <c r="L19" s="64">
        <v>2.5</v>
      </c>
      <c r="M19" s="64">
        <v>1</v>
      </c>
      <c r="N19" s="64">
        <v>1</v>
      </c>
      <c r="O19" s="64">
        <v>8</v>
      </c>
      <c r="P19" s="64">
        <v>25</v>
      </c>
      <c r="Q19" s="64">
        <v>3.3</v>
      </c>
      <c r="R19" s="64">
        <v>0.35</v>
      </c>
      <c r="S19" s="64">
        <v>1.4999999999999999E-2</v>
      </c>
      <c r="T19" s="64">
        <v>5.6</v>
      </c>
      <c r="U19" s="64">
        <v>6.3</v>
      </c>
      <c r="V19" s="64">
        <v>3.5999999999999997E-2</v>
      </c>
      <c r="W19" s="64">
        <v>0.96</v>
      </c>
      <c r="X19" s="64">
        <v>7.0000000000000007E-2</v>
      </c>
      <c r="Y19" s="64">
        <v>0.04</v>
      </c>
      <c r="Z19" s="64">
        <v>8.9999999999999993E-3</v>
      </c>
      <c r="AA19" s="64">
        <v>0.12</v>
      </c>
      <c r="AB19" s="64">
        <v>5.7</v>
      </c>
      <c r="AC19" s="64">
        <v>0.41</v>
      </c>
      <c r="AD19" s="64">
        <v>12</v>
      </c>
      <c r="AE19" s="64">
        <v>2.2999999999999998</v>
      </c>
      <c r="AF19" s="64">
        <v>0.57999999999999996</v>
      </c>
      <c r="AG19" s="64">
        <v>0.19</v>
      </c>
      <c r="AH19" s="59"/>
      <c r="AI19" s="59"/>
      <c r="AJ19" s="59"/>
      <c r="AK19" s="59"/>
      <c r="AL19" s="59"/>
      <c r="AM19" s="59"/>
      <c r="AN19" s="59"/>
      <c r="AO19" s="59"/>
      <c r="AP19" s="59"/>
      <c r="AQ19" s="59"/>
      <c r="AR19" s="59"/>
      <c r="AS19" s="59"/>
      <c r="AT19" s="59"/>
      <c r="AU19" s="59"/>
      <c r="AV19" s="59"/>
    </row>
    <row r="20" spans="1:48" x14ac:dyDescent="0.3">
      <c r="A20" s="62" t="s">
        <v>711</v>
      </c>
      <c r="B20" s="62" t="s">
        <v>668</v>
      </c>
      <c r="C20" s="62">
        <v>21</v>
      </c>
      <c r="D20" s="62" t="s">
        <v>712</v>
      </c>
      <c r="E20" s="62" t="s">
        <v>713</v>
      </c>
      <c r="F20" s="62" t="s">
        <v>714</v>
      </c>
      <c r="G20" s="62">
        <v>1</v>
      </c>
      <c r="H20" s="62" t="s">
        <v>672</v>
      </c>
      <c r="I20" s="62" t="s">
        <v>18</v>
      </c>
      <c r="J20" s="62" t="s">
        <v>225</v>
      </c>
      <c r="K20" s="62">
        <v>5</v>
      </c>
      <c r="L20" s="62">
        <v>2.5</v>
      </c>
      <c r="M20" s="62">
        <v>1</v>
      </c>
      <c r="N20" s="62">
        <v>0.9</v>
      </c>
      <c r="O20" s="62">
        <v>8</v>
      </c>
      <c r="P20" s="62">
        <v>0.95</v>
      </c>
      <c r="Q20" s="62">
        <v>2.9</v>
      </c>
      <c r="R20" s="62">
        <v>0.4</v>
      </c>
      <c r="S20" s="62">
        <v>1.2E-2</v>
      </c>
      <c r="T20" s="62">
        <v>5.6</v>
      </c>
      <c r="U20" s="62">
        <v>6.2</v>
      </c>
      <c r="V20" s="62">
        <v>3.5999999999999997E-2</v>
      </c>
      <c r="W20" s="62">
        <v>0.8</v>
      </c>
      <c r="X20" s="62">
        <v>0.05</v>
      </c>
      <c r="Y20" s="62">
        <v>0.03</v>
      </c>
      <c r="Z20" s="62">
        <v>0.01</v>
      </c>
      <c r="AA20" s="62">
        <v>0.11</v>
      </c>
      <c r="AB20" s="62">
        <v>5.4</v>
      </c>
      <c r="AC20" s="62">
        <v>0.46</v>
      </c>
      <c r="AD20" s="62">
        <v>14.5</v>
      </c>
      <c r="AE20" s="62">
        <v>2.3199999999999998</v>
      </c>
      <c r="AF20" s="62">
        <v>0.73</v>
      </c>
      <c r="AG20" s="62">
        <v>0.22</v>
      </c>
      <c r="AH20" s="59"/>
      <c r="AI20" s="59"/>
      <c r="AJ20" s="59"/>
      <c r="AK20" s="59"/>
      <c r="AL20" s="59"/>
      <c r="AM20" s="59"/>
      <c r="AN20" s="59"/>
      <c r="AO20" s="59"/>
      <c r="AP20" s="59"/>
      <c r="AQ20" s="59"/>
      <c r="AR20" s="59"/>
      <c r="AS20" s="59"/>
      <c r="AT20" s="59"/>
      <c r="AU20" s="59"/>
      <c r="AV20" s="59"/>
    </row>
    <row r="21" spans="1:48" x14ac:dyDescent="0.3">
      <c r="A21" s="63" t="s">
        <v>715</v>
      </c>
      <c r="B21" s="63" t="s">
        <v>668</v>
      </c>
      <c r="C21" s="63">
        <v>22</v>
      </c>
      <c r="D21" s="63" t="s">
        <v>712</v>
      </c>
      <c r="E21" s="63" t="s">
        <v>713</v>
      </c>
      <c r="F21" s="63" t="s">
        <v>716</v>
      </c>
      <c r="G21" s="63">
        <v>2</v>
      </c>
      <c r="H21" s="63" t="s">
        <v>672</v>
      </c>
      <c r="I21" s="63" t="s">
        <v>18</v>
      </c>
      <c r="J21" s="63" t="s">
        <v>225</v>
      </c>
      <c r="K21" s="63">
        <v>5</v>
      </c>
      <c r="L21" s="63">
        <v>2.5</v>
      </c>
      <c r="M21" s="63">
        <v>2</v>
      </c>
      <c r="N21" s="63">
        <v>2</v>
      </c>
      <c r="O21" s="63">
        <v>7</v>
      </c>
      <c r="P21" s="63">
        <v>22</v>
      </c>
      <c r="Q21" s="63">
        <v>3.8</v>
      </c>
      <c r="R21" s="63">
        <v>0.28000000000000003</v>
      </c>
      <c r="S21" s="63">
        <v>1.7999999999999999E-2</v>
      </c>
      <c r="T21" s="63">
        <v>5</v>
      </c>
      <c r="U21" s="63">
        <v>5.8</v>
      </c>
      <c r="V21" s="63">
        <v>6.5000000000000002E-2</v>
      </c>
      <c r="W21" s="63">
        <v>0.57999999999999996</v>
      </c>
      <c r="X21" s="63">
        <v>0.06</v>
      </c>
      <c r="Y21" s="63">
        <v>0.03</v>
      </c>
      <c r="Z21" s="63">
        <v>0.02</v>
      </c>
      <c r="AA21" s="63">
        <v>0.2</v>
      </c>
      <c r="AB21" s="63">
        <v>6.3</v>
      </c>
      <c r="AC21" s="63">
        <v>0.4</v>
      </c>
      <c r="AD21" s="63">
        <v>13.1</v>
      </c>
      <c r="AE21" s="63">
        <v>1.63</v>
      </c>
      <c r="AF21" s="63">
        <v>0.69</v>
      </c>
      <c r="AG21" s="63">
        <v>0.67</v>
      </c>
      <c r="AH21" s="59"/>
      <c r="AI21" s="59"/>
      <c r="AJ21" s="59"/>
      <c r="AK21" s="59"/>
      <c r="AL21" s="59"/>
      <c r="AM21" s="59"/>
      <c r="AN21" s="59"/>
      <c r="AO21" s="59"/>
      <c r="AP21" s="59"/>
      <c r="AQ21" s="59"/>
      <c r="AR21" s="59"/>
      <c r="AS21" s="59"/>
      <c r="AT21" s="59"/>
      <c r="AU21" s="59"/>
      <c r="AV21" s="59"/>
    </row>
    <row r="22" spans="1:48" x14ac:dyDescent="0.3">
      <c r="A22" s="63" t="s">
        <v>717</v>
      </c>
      <c r="B22" s="63" t="s">
        <v>668</v>
      </c>
      <c r="C22" s="63">
        <v>23</v>
      </c>
      <c r="D22" s="63" t="s">
        <v>712</v>
      </c>
      <c r="E22" s="63" t="s">
        <v>713</v>
      </c>
      <c r="F22" s="63" t="s">
        <v>718</v>
      </c>
      <c r="G22" s="63">
        <v>3</v>
      </c>
      <c r="H22" s="63" t="s">
        <v>672</v>
      </c>
      <c r="I22" s="63" t="s">
        <v>18</v>
      </c>
      <c r="J22" s="63" t="s">
        <v>225</v>
      </c>
      <c r="K22" s="63" t="s">
        <v>304</v>
      </c>
      <c r="L22" s="63">
        <v>2.5</v>
      </c>
      <c r="M22" s="63">
        <v>1</v>
      </c>
      <c r="N22" s="63">
        <v>2</v>
      </c>
      <c r="O22" s="63">
        <v>7</v>
      </c>
      <c r="P22" s="63">
        <v>0.95</v>
      </c>
      <c r="Q22" s="63">
        <v>1.7</v>
      </c>
      <c r="R22" s="63">
        <v>0.32</v>
      </c>
      <c r="S22" s="63">
        <v>8.9999999999999993E-3</v>
      </c>
      <c r="T22" s="63">
        <v>5.6</v>
      </c>
      <c r="U22" s="63">
        <v>6.6</v>
      </c>
      <c r="V22" s="63">
        <v>2.8000000000000001E-2</v>
      </c>
      <c r="W22" s="63">
        <v>0.64</v>
      </c>
      <c r="X22" s="63">
        <v>0.03</v>
      </c>
      <c r="Y22" s="63">
        <v>0.02</v>
      </c>
      <c r="Z22" s="63">
        <v>8.9999999999999993E-3</v>
      </c>
      <c r="AA22" s="63">
        <v>0.12</v>
      </c>
      <c r="AB22" s="63">
        <v>3.9</v>
      </c>
      <c r="AC22" s="63">
        <v>0.39</v>
      </c>
      <c r="AD22" s="63">
        <v>12</v>
      </c>
      <c r="AE22" s="63">
        <v>1.8</v>
      </c>
      <c r="AF22" s="63">
        <v>0.6</v>
      </c>
      <c r="AG22" s="63">
        <v>0.25</v>
      </c>
      <c r="AH22" s="59"/>
      <c r="AI22" s="59"/>
      <c r="AJ22" s="59"/>
      <c r="AK22" s="59"/>
      <c r="AL22" s="59"/>
      <c r="AM22" s="59"/>
      <c r="AN22" s="59"/>
      <c r="AO22" s="59"/>
      <c r="AP22" s="59"/>
      <c r="AQ22" s="59"/>
      <c r="AR22" s="59"/>
      <c r="AS22" s="59"/>
      <c r="AT22" s="59"/>
      <c r="AU22" s="59"/>
      <c r="AV22" s="59"/>
    </row>
    <row r="23" spans="1:48" x14ac:dyDescent="0.3">
      <c r="A23" s="64" t="s">
        <v>719</v>
      </c>
      <c r="B23" s="64" t="s">
        <v>668</v>
      </c>
      <c r="C23" s="64">
        <v>24</v>
      </c>
      <c r="D23" s="64" t="s">
        <v>712</v>
      </c>
      <c r="E23" s="64" t="s">
        <v>713</v>
      </c>
      <c r="F23" s="64" t="s">
        <v>720</v>
      </c>
      <c r="G23" s="64">
        <v>4</v>
      </c>
      <c r="H23" s="64" t="s">
        <v>672</v>
      </c>
      <c r="I23" s="64" t="s">
        <v>18</v>
      </c>
      <c r="J23" s="64" t="s">
        <v>225</v>
      </c>
      <c r="K23" s="64">
        <v>5</v>
      </c>
      <c r="L23" s="64">
        <v>2.5</v>
      </c>
      <c r="M23" s="64">
        <v>0.9</v>
      </c>
      <c r="N23" s="64">
        <v>2</v>
      </c>
      <c r="O23" s="64">
        <v>7</v>
      </c>
      <c r="P23" s="64">
        <v>19</v>
      </c>
      <c r="Q23" s="64">
        <v>3.8</v>
      </c>
      <c r="R23" s="64">
        <v>0.33</v>
      </c>
      <c r="S23" s="64">
        <v>1.7999999999999999E-2</v>
      </c>
      <c r="T23" s="64">
        <v>5.3</v>
      </c>
      <c r="U23" s="64">
        <v>6.1</v>
      </c>
      <c r="V23" s="64">
        <v>2.7E-2</v>
      </c>
      <c r="W23" s="64">
        <v>0.65</v>
      </c>
      <c r="X23" s="64">
        <v>0.05</v>
      </c>
      <c r="Y23" s="64">
        <v>0.03</v>
      </c>
      <c r="Z23" s="64">
        <v>8.9999999999999993E-3</v>
      </c>
      <c r="AA23" s="64">
        <v>0.14000000000000001</v>
      </c>
      <c r="AB23" s="64">
        <v>2</v>
      </c>
      <c r="AC23" s="64">
        <v>0.4</v>
      </c>
      <c r="AD23" s="64">
        <v>12.9</v>
      </c>
      <c r="AE23" s="64">
        <v>1.34</v>
      </c>
      <c r="AF23" s="64">
        <v>0.48</v>
      </c>
      <c r="AG23" s="64">
        <v>0.38</v>
      </c>
      <c r="AH23" s="59"/>
      <c r="AI23" s="59"/>
      <c r="AJ23" s="59"/>
      <c r="AK23" s="59"/>
      <c r="AL23" s="59"/>
      <c r="AM23" s="59"/>
      <c r="AN23" s="59"/>
      <c r="AO23" s="59"/>
      <c r="AP23" s="59"/>
      <c r="AQ23" s="59"/>
      <c r="AR23" s="59"/>
      <c r="AS23" s="59"/>
      <c r="AT23" s="59"/>
      <c r="AU23" s="59"/>
      <c r="AV23" s="59"/>
    </row>
    <row r="24" spans="1:48" x14ac:dyDescent="0.3">
      <c r="A24" s="62" t="s">
        <v>721</v>
      </c>
      <c r="B24" s="62" t="s">
        <v>668</v>
      </c>
      <c r="C24" s="62">
        <v>25</v>
      </c>
      <c r="D24" s="62" t="s">
        <v>722</v>
      </c>
      <c r="E24" s="62" t="s">
        <v>723</v>
      </c>
      <c r="F24" s="62" t="s">
        <v>724</v>
      </c>
      <c r="G24" s="62">
        <v>1</v>
      </c>
      <c r="H24" s="62" t="s">
        <v>672</v>
      </c>
      <c r="I24" s="62" t="s">
        <v>18</v>
      </c>
      <c r="J24" s="62" t="s">
        <v>225</v>
      </c>
      <c r="K24" s="62" t="s">
        <v>304</v>
      </c>
      <c r="L24" s="62">
        <v>2.5</v>
      </c>
      <c r="M24" s="62">
        <v>2</v>
      </c>
      <c r="N24" s="62">
        <v>2</v>
      </c>
      <c r="O24" s="62">
        <v>8</v>
      </c>
      <c r="P24" s="62">
        <v>26</v>
      </c>
      <c r="Q24" s="62">
        <v>2</v>
      </c>
      <c r="R24" s="62">
        <v>0.3</v>
      </c>
      <c r="S24" s="62">
        <v>1.4E-2</v>
      </c>
      <c r="T24" s="62">
        <v>5.4</v>
      </c>
      <c r="U24" s="62">
        <v>6.1</v>
      </c>
      <c r="V24" s="62">
        <v>2.4E-2</v>
      </c>
      <c r="W24" s="62">
        <v>0.71</v>
      </c>
      <c r="X24" s="62">
        <v>7.0000000000000007E-2</v>
      </c>
      <c r="Y24" s="62">
        <v>0.05</v>
      </c>
      <c r="Z24" s="62">
        <v>0.01</v>
      </c>
      <c r="AA24" s="62">
        <v>0.12</v>
      </c>
      <c r="AB24" s="62">
        <v>7.7</v>
      </c>
      <c r="AC24" s="62">
        <v>0.48</v>
      </c>
      <c r="AD24" s="62">
        <v>14.4</v>
      </c>
      <c r="AE24" s="62">
        <v>2.2200000000000002</v>
      </c>
      <c r="AF24" s="62">
        <v>1.1200000000000001</v>
      </c>
      <c r="AG24" s="62">
        <v>0.37</v>
      </c>
      <c r="AH24" s="59"/>
      <c r="AI24" s="59"/>
      <c r="AJ24" s="59"/>
      <c r="AK24" s="59"/>
      <c r="AL24" s="59"/>
      <c r="AM24" s="59"/>
      <c r="AN24" s="59"/>
      <c r="AO24" s="59"/>
      <c r="AP24" s="59"/>
      <c r="AQ24" s="59"/>
      <c r="AR24" s="59"/>
      <c r="AS24" s="59"/>
      <c r="AT24" s="59"/>
      <c r="AU24" s="59"/>
      <c r="AV24" s="59"/>
    </row>
    <row r="25" spans="1:48" x14ac:dyDescent="0.3">
      <c r="A25" s="63" t="s">
        <v>725</v>
      </c>
      <c r="B25" s="63" t="s">
        <v>668</v>
      </c>
      <c r="C25" s="63">
        <v>26</v>
      </c>
      <c r="D25" s="63" t="s">
        <v>722</v>
      </c>
      <c r="E25" s="63" t="s">
        <v>723</v>
      </c>
      <c r="F25" s="63" t="s">
        <v>726</v>
      </c>
      <c r="G25" s="63">
        <v>2</v>
      </c>
      <c r="H25" s="63" t="s">
        <v>672</v>
      </c>
      <c r="I25" s="63" t="s">
        <v>18</v>
      </c>
      <c r="J25" s="63" t="s">
        <v>225</v>
      </c>
      <c r="K25" s="63">
        <v>5</v>
      </c>
      <c r="L25" s="63">
        <v>2.5</v>
      </c>
      <c r="M25" s="63">
        <v>0.9</v>
      </c>
      <c r="N25" s="63">
        <v>1</v>
      </c>
      <c r="O25" s="63">
        <v>6</v>
      </c>
      <c r="P25" s="63">
        <v>18</v>
      </c>
      <c r="Q25" s="63">
        <v>2.6</v>
      </c>
      <c r="R25" s="63">
        <v>0.3</v>
      </c>
      <c r="S25" s="63">
        <v>1.4999999999999999E-2</v>
      </c>
      <c r="T25" s="63">
        <v>5.6</v>
      </c>
      <c r="U25" s="63">
        <v>6.4</v>
      </c>
      <c r="V25" s="63">
        <v>0.02</v>
      </c>
      <c r="W25" s="63">
        <v>0.75</v>
      </c>
      <c r="X25" s="63">
        <v>0.05</v>
      </c>
      <c r="Y25" s="63">
        <v>0.03</v>
      </c>
      <c r="Z25" s="63">
        <v>8.9999999999999993E-3</v>
      </c>
      <c r="AA25" s="63">
        <v>0.1</v>
      </c>
      <c r="AB25" s="63">
        <v>9.6</v>
      </c>
      <c r="AC25" s="63">
        <v>0.41</v>
      </c>
      <c r="AD25" s="63">
        <v>12.5</v>
      </c>
      <c r="AE25" s="63">
        <v>2.0299999999999998</v>
      </c>
      <c r="AF25" s="63">
        <v>0.95</v>
      </c>
      <c r="AG25" s="63">
        <v>0.19</v>
      </c>
      <c r="AH25" s="59"/>
      <c r="AI25" s="59"/>
      <c r="AJ25" s="59"/>
      <c r="AK25" s="59"/>
      <c r="AL25" s="59"/>
      <c r="AM25" s="59"/>
      <c r="AN25" s="59"/>
      <c r="AO25" s="59"/>
      <c r="AP25" s="59"/>
      <c r="AQ25" s="59"/>
      <c r="AR25" s="59"/>
      <c r="AS25" s="59"/>
      <c r="AT25" s="59"/>
      <c r="AU25" s="59"/>
      <c r="AV25" s="59"/>
    </row>
    <row r="26" spans="1:48" x14ac:dyDescent="0.3">
      <c r="A26" s="63" t="s">
        <v>727</v>
      </c>
      <c r="B26" s="63" t="s">
        <v>668</v>
      </c>
      <c r="C26" s="63">
        <v>27</v>
      </c>
      <c r="D26" s="63" t="s">
        <v>722</v>
      </c>
      <c r="E26" s="63" t="s">
        <v>723</v>
      </c>
      <c r="F26" s="63" t="s">
        <v>728</v>
      </c>
      <c r="G26" s="63">
        <v>3</v>
      </c>
      <c r="H26" s="63" t="s">
        <v>672</v>
      </c>
      <c r="I26" s="63" t="s">
        <v>18</v>
      </c>
      <c r="J26" s="63" t="s">
        <v>225</v>
      </c>
      <c r="K26" s="63" t="s">
        <v>304</v>
      </c>
      <c r="L26" s="63">
        <v>2.5</v>
      </c>
      <c r="M26" s="63">
        <v>2</v>
      </c>
      <c r="N26" s="63">
        <v>2</v>
      </c>
      <c r="O26" s="63">
        <v>8</v>
      </c>
      <c r="P26" s="63">
        <v>17</v>
      </c>
      <c r="Q26" s="63">
        <v>3.1</v>
      </c>
      <c r="R26" s="63">
        <v>0.3</v>
      </c>
      <c r="S26" s="63">
        <v>1.9E-2</v>
      </c>
      <c r="T26" s="63">
        <v>5.2</v>
      </c>
      <c r="U26" s="63">
        <v>5.8</v>
      </c>
      <c r="V26" s="63">
        <v>3.5000000000000003E-2</v>
      </c>
      <c r="W26" s="63">
        <v>0.54</v>
      </c>
      <c r="X26" s="63">
        <v>0.04</v>
      </c>
      <c r="Y26" s="63">
        <v>0.03</v>
      </c>
      <c r="Z26" s="63">
        <v>0.01</v>
      </c>
      <c r="AA26" s="63">
        <v>0.13</v>
      </c>
      <c r="AB26" s="63">
        <v>5.8</v>
      </c>
      <c r="AC26" s="63">
        <v>0.44</v>
      </c>
      <c r="AD26" s="63">
        <v>11.2</v>
      </c>
      <c r="AE26" s="63">
        <v>2.2999999999999998</v>
      </c>
      <c r="AF26" s="63">
        <v>0.46</v>
      </c>
      <c r="AG26" s="63">
        <v>0.46</v>
      </c>
      <c r="AH26" s="59"/>
      <c r="AI26" s="59"/>
      <c r="AJ26" s="59"/>
      <c r="AK26" s="59"/>
      <c r="AL26" s="59"/>
      <c r="AM26" s="59"/>
      <c r="AN26" s="59"/>
      <c r="AO26" s="59"/>
      <c r="AP26" s="59"/>
      <c r="AQ26" s="59"/>
      <c r="AR26" s="59"/>
      <c r="AS26" s="59"/>
      <c r="AT26" s="59"/>
      <c r="AU26" s="59"/>
      <c r="AV26" s="59"/>
    </row>
    <row r="27" spans="1:48" x14ac:dyDescent="0.3">
      <c r="A27" s="64" t="s">
        <v>729</v>
      </c>
      <c r="B27" s="64" t="s">
        <v>668</v>
      </c>
      <c r="C27" s="64">
        <v>28</v>
      </c>
      <c r="D27" s="64" t="s">
        <v>722</v>
      </c>
      <c r="E27" s="64" t="s">
        <v>723</v>
      </c>
      <c r="F27" s="64" t="s">
        <v>730</v>
      </c>
      <c r="G27" s="64">
        <v>4</v>
      </c>
      <c r="H27" s="64" t="s">
        <v>672</v>
      </c>
      <c r="I27" s="64" t="s">
        <v>18</v>
      </c>
      <c r="J27" s="64" t="s">
        <v>225</v>
      </c>
      <c r="K27" s="64" t="s">
        <v>304</v>
      </c>
      <c r="L27" s="64">
        <v>2.5</v>
      </c>
      <c r="M27" s="64">
        <v>1</v>
      </c>
      <c r="N27" s="64">
        <v>2</v>
      </c>
      <c r="O27" s="64">
        <v>7</v>
      </c>
      <c r="P27" s="64">
        <v>0.95</v>
      </c>
      <c r="Q27" s="64">
        <v>2.2999999999999998</v>
      </c>
      <c r="R27" s="64">
        <v>0.28999999999999998</v>
      </c>
      <c r="S27" s="64">
        <v>1.4E-2</v>
      </c>
      <c r="T27" s="64">
        <v>5.2</v>
      </c>
      <c r="U27" s="64">
        <v>6</v>
      </c>
      <c r="V27" s="64">
        <v>3.2000000000000001E-2</v>
      </c>
      <c r="W27" s="64">
        <v>0.46</v>
      </c>
      <c r="X27" s="64">
        <v>0.03</v>
      </c>
      <c r="Y27" s="64">
        <v>0.02</v>
      </c>
      <c r="Z27" s="64">
        <v>0.01</v>
      </c>
      <c r="AA27" s="64">
        <v>0.13</v>
      </c>
      <c r="AB27" s="64">
        <v>6.6</v>
      </c>
      <c r="AC27" s="64">
        <v>0.53</v>
      </c>
      <c r="AD27" s="64">
        <v>13.3</v>
      </c>
      <c r="AE27" s="64">
        <v>1.98</v>
      </c>
      <c r="AF27" s="64">
        <v>1.1100000000000001</v>
      </c>
      <c r="AG27" s="64">
        <v>0.36</v>
      </c>
      <c r="AH27" s="59"/>
      <c r="AI27" s="59"/>
      <c r="AJ27" s="59"/>
      <c r="AK27" s="59"/>
      <c r="AL27" s="59"/>
      <c r="AM27" s="59"/>
      <c r="AN27" s="59"/>
      <c r="AO27" s="59"/>
      <c r="AP27" s="59"/>
      <c r="AQ27" s="59"/>
      <c r="AR27" s="59"/>
      <c r="AS27" s="59"/>
      <c r="AT27" s="59"/>
      <c r="AU27" s="59"/>
      <c r="AV27" s="59"/>
    </row>
    <row r="28" spans="1:48" x14ac:dyDescent="0.3">
      <c r="A28" s="62" t="s">
        <v>731</v>
      </c>
      <c r="B28" s="62" t="s">
        <v>668</v>
      </c>
      <c r="C28" s="62">
        <v>13</v>
      </c>
      <c r="D28" s="62" t="s">
        <v>732</v>
      </c>
      <c r="E28" s="62" t="s">
        <v>732</v>
      </c>
      <c r="F28" s="62" t="s">
        <v>733</v>
      </c>
      <c r="G28" s="62">
        <v>1</v>
      </c>
      <c r="H28" s="62" t="s">
        <v>672</v>
      </c>
      <c r="I28" s="62" t="s">
        <v>18</v>
      </c>
      <c r="J28" s="62" t="s">
        <v>225</v>
      </c>
      <c r="K28" s="62" t="s">
        <v>304</v>
      </c>
      <c r="L28" s="62">
        <v>2.5</v>
      </c>
      <c r="M28" s="62">
        <v>0.9</v>
      </c>
      <c r="N28" s="62">
        <v>0.9</v>
      </c>
      <c r="O28" s="62">
        <v>19</v>
      </c>
      <c r="P28" s="62">
        <v>17</v>
      </c>
      <c r="Q28" s="62">
        <v>3.4</v>
      </c>
      <c r="R28" s="62">
        <v>0.26</v>
      </c>
      <c r="S28" s="62">
        <v>1.4999999999999999E-2</v>
      </c>
      <c r="T28" s="62">
        <v>5.3</v>
      </c>
      <c r="U28" s="62">
        <v>6</v>
      </c>
      <c r="V28" s="62">
        <v>2.9000000000000001E-2</v>
      </c>
      <c r="W28" s="62">
        <v>0.41</v>
      </c>
      <c r="X28" s="62">
        <v>0.03</v>
      </c>
      <c r="Y28" s="62">
        <v>0.03</v>
      </c>
      <c r="Z28" s="62">
        <v>8.9999999999999993E-3</v>
      </c>
      <c r="AA28" s="62">
        <v>0.1</v>
      </c>
      <c r="AB28" s="62">
        <v>1.4</v>
      </c>
      <c r="AC28" s="62">
        <v>0.6</v>
      </c>
      <c r="AD28" s="62">
        <v>16.899999999999999</v>
      </c>
      <c r="AE28" s="62">
        <v>1.74</v>
      </c>
      <c r="AF28" s="62">
        <v>1.02</v>
      </c>
      <c r="AG28" s="62">
        <v>0.55000000000000004</v>
      </c>
      <c r="AH28" s="59"/>
      <c r="AI28" s="59"/>
      <c r="AJ28" s="59"/>
      <c r="AK28" s="59"/>
      <c r="AL28" s="59"/>
      <c r="AM28" s="59"/>
      <c r="AN28" s="59"/>
      <c r="AO28" s="59"/>
      <c r="AP28" s="59"/>
      <c r="AQ28" s="59"/>
      <c r="AR28" s="59"/>
      <c r="AS28" s="59"/>
      <c r="AT28" s="59"/>
      <c r="AU28" s="59"/>
      <c r="AV28" s="59"/>
    </row>
    <row r="29" spans="1:48" x14ac:dyDescent="0.3">
      <c r="A29" s="63" t="s">
        <v>734</v>
      </c>
      <c r="B29" s="63" t="s">
        <v>668</v>
      </c>
      <c r="C29" s="63">
        <v>14</v>
      </c>
      <c r="D29" s="63" t="s">
        <v>732</v>
      </c>
      <c r="E29" s="63" t="s">
        <v>732</v>
      </c>
      <c r="F29" s="63" t="s">
        <v>735</v>
      </c>
      <c r="G29" s="63">
        <v>2</v>
      </c>
      <c r="H29" s="63" t="s">
        <v>672</v>
      </c>
      <c r="I29" s="63" t="s">
        <v>18</v>
      </c>
      <c r="J29" s="63" t="s">
        <v>225</v>
      </c>
      <c r="K29" s="63">
        <v>5</v>
      </c>
      <c r="L29" s="63">
        <v>2.5</v>
      </c>
      <c r="M29" s="63">
        <v>2</v>
      </c>
      <c r="N29" s="63">
        <v>0.9</v>
      </c>
      <c r="O29" s="63">
        <v>8</v>
      </c>
      <c r="P29" s="63">
        <v>21</v>
      </c>
      <c r="Q29" s="63">
        <v>2.7</v>
      </c>
      <c r="R29" s="63">
        <v>0.21</v>
      </c>
      <c r="S29" s="63">
        <v>1.4E-2</v>
      </c>
      <c r="T29" s="63">
        <v>5.0999999999999996</v>
      </c>
      <c r="U29" s="63">
        <v>5.9</v>
      </c>
      <c r="V29" s="63">
        <v>6.2E-2</v>
      </c>
      <c r="W29" s="63">
        <v>0.41</v>
      </c>
      <c r="X29" s="63">
        <v>0.03</v>
      </c>
      <c r="Y29" s="63">
        <v>0.03</v>
      </c>
      <c r="Z29" s="63">
        <v>0.01</v>
      </c>
      <c r="AA29" s="63">
        <v>0.11</v>
      </c>
      <c r="AB29" s="63">
        <v>4.7</v>
      </c>
      <c r="AC29" s="63">
        <v>0.33</v>
      </c>
      <c r="AD29" s="63">
        <v>12.6</v>
      </c>
      <c r="AE29" s="63">
        <v>1.46</v>
      </c>
      <c r="AF29" s="63">
        <v>0.89</v>
      </c>
      <c r="AG29" s="63">
        <v>0.64</v>
      </c>
      <c r="AH29" s="59"/>
      <c r="AI29" s="59"/>
      <c r="AJ29" s="59"/>
      <c r="AK29" s="59"/>
      <c r="AL29" s="59"/>
      <c r="AM29" s="59"/>
      <c r="AN29" s="59"/>
      <c r="AO29" s="59"/>
      <c r="AP29" s="59"/>
      <c r="AQ29" s="59"/>
      <c r="AR29" s="59"/>
      <c r="AS29" s="59"/>
      <c r="AT29" s="59"/>
      <c r="AU29" s="59"/>
      <c r="AV29" s="59"/>
    </row>
    <row r="30" spans="1:48" x14ac:dyDescent="0.3">
      <c r="A30" s="63" t="s">
        <v>736</v>
      </c>
      <c r="B30" s="63" t="s">
        <v>668</v>
      </c>
      <c r="C30" s="63">
        <v>15</v>
      </c>
      <c r="D30" s="63" t="s">
        <v>732</v>
      </c>
      <c r="E30" s="63" t="s">
        <v>732</v>
      </c>
      <c r="F30" s="63" t="s">
        <v>737</v>
      </c>
      <c r="G30" s="63">
        <v>3</v>
      </c>
      <c r="H30" s="63" t="s">
        <v>672</v>
      </c>
      <c r="I30" s="63" t="s">
        <v>18</v>
      </c>
      <c r="J30" s="63" t="s">
        <v>225</v>
      </c>
      <c r="K30" s="63" t="s">
        <v>304</v>
      </c>
      <c r="L30" s="63">
        <v>2.5</v>
      </c>
      <c r="M30" s="63">
        <v>0.9</v>
      </c>
      <c r="N30" s="63">
        <v>1</v>
      </c>
      <c r="O30" s="63">
        <v>14</v>
      </c>
      <c r="P30" s="63">
        <v>17</v>
      </c>
      <c r="Q30" s="63">
        <v>1.6</v>
      </c>
      <c r="R30" s="63">
        <v>0.28999999999999998</v>
      </c>
      <c r="S30" s="63">
        <v>1.0999999999999999E-2</v>
      </c>
      <c r="T30" s="63">
        <v>5.3</v>
      </c>
      <c r="U30" s="63">
        <v>6</v>
      </c>
      <c r="V30" s="63">
        <v>0.04</v>
      </c>
      <c r="W30" s="63">
        <v>0.43</v>
      </c>
      <c r="X30" s="63">
        <v>0.02</v>
      </c>
      <c r="Y30" s="63">
        <v>0.03</v>
      </c>
      <c r="Z30" s="63">
        <v>8.9999999999999993E-3</v>
      </c>
      <c r="AA30" s="63">
        <v>0.11</v>
      </c>
      <c r="AB30" s="63">
        <v>8.9</v>
      </c>
      <c r="AC30" s="63">
        <v>0.38</v>
      </c>
      <c r="AD30" s="63">
        <v>9.4</v>
      </c>
      <c r="AE30" s="63">
        <v>1.24</v>
      </c>
      <c r="AF30" s="63">
        <v>0.65</v>
      </c>
      <c r="AG30" s="63">
        <v>0.46</v>
      </c>
      <c r="AH30" s="59"/>
      <c r="AI30" s="59"/>
      <c r="AJ30" s="59"/>
      <c r="AK30" s="59"/>
      <c r="AL30" s="59"/>
      <c r="AM30" s="59"/>
      <c r="AN30" s="59"/>
      <c r="AO30" s="59"/>
      <c r="AP30" s="59"/>
      <c r="AQ30" s="59"/>
      <c r="AR30" s="59"/>
      <c r="AS30" s="59"/>
      <c r="AT30" s="59"/>
      <c r="AU30" s="59"/>
      <c r="AV30" s="59"/>
    </row>
    <row r="31" spans="1:48" x14ac:dyDescent="0.3">
      <c r="A31" s="64" t="s">
        <v>738</v>
      </c>
      <c r="B31" s="64" t="s">
        <v>668</v>
      </c>
      <c r="C31" s="64">
        <v>16</v>
      </c>
      <c r="D31" s="64" t="s">
        <v>732</v>
      </c>
      <c r="E31" s="64" t="s">
        <v>732</v>
      </c>
      <c r="F31" s="64" t="s">
        <v>739</v>
      </c>
      <c r="G31" s="64">
        <v>4</v>
      </c>
      <c r="H31" s="64" t="s">
        <v>672</v>
      </c>
      <c r="I31" s="64" t="s">
        <v>18</v>
      </c>
      <c r="J31" s="64" t="s">
        <v>225</v>
      </c>
      <c r="K31" s="64">
        <v>5</v>
      </c>
      <c r="L31" s="64">
        <v>2.5</v>
      </c>
      <c r="M31" s="64">
        <v>1</v>
      </c>
      <c r="N31" s="64">
        <v>0.9</v>
      </c>
      <c r="O31" s="64">
        <v>8</v>
      </c>
      <c r="P31" s="64">
        <v>15</v>
      </c>
      <c r="Q31" s="64">
        <v>2.7</v>
      </c>
      <c r="R31" s="64">
        <v>0.26</v>
      </c>
      <c r="S31" s="64">
        <v>1.4999999999999999E-2</v>
      </c>
      <c r="T31" s="64">
        <v>5</v>
      </c>
      <c r="U31" s="64">
        <v>5.8</v>
      </c>
      <c r="V31" s="64">
        <v>4.2000000000000003E-2</v>
      </c>
      <c r="W31" s="64">
        <v>0.43</v>
      </c>
      <c r="X31" s="64">
        <v>0.03</v>
      </c>
      <c r="Y31" s="64">
        <v>0.03</v>
      </c>
      <c r="Z31" s="64">
        <v>0.01</v>
      </c>
      <c r="AA31" s="64">
        <v>0.11</v>
      </c>
      <c r="AB31" s="64">
        <v>3.5</v>
      </c>
      <c r="AC31" s="64">
        <v>0.6</v>
      </c>
      <c r="AD31" s="64">
        <v>13.6</v>
      </c>
      <c r="AE31" s="64">
        <v>1.88</v>
      </c>
      <c r="AF31" s="64">
        <v>1.1399999999999999</v>
      </c>
      <c r="AG31" s="64">
        <v>0.65</v>
      </c>
      <c r="AH31" s="59"/>
      <c r="AI31" s="59"/>
      <c r="AJ31" s="59"/>
      <c r="AK31" s="59"/>
      <c r="AL31" s="59"/>
      <c r="AM31" s="59"/>
      <c r="AN31" s="59"/>
      <c r="AO31" s="59"/>
      <c r="AP31" s="59"/>
      <c r="AQ31" s="59"/>
      <c r="AR31" s="59"/>
      <c r="AS31" s="59"/>
      <c r="AT31" s="59"/>
      <c r="AU31" s="59"/>
      <c r="AV31" s="59"/>
    </row>
    <row r="32" spans="1:48" x14ac:dyDescent="0.3">
      <c r="AH32" s="59"/>
      <c r="AI32" s="59"/>
      <c r="AJ32" s="59"/>
      <c r="AK32" s="59"/>
      <c r="AL32" s="59"/>
      <c r="AM32" s="59"/>
      <c r="AN32" s="59"/>
      <c r="AO32" s="59"/>
      <c r="AP32" s="59"/>
      <c r="AQ32" s="59"/>
      <c r="AR32" s="59"/>
      <c r="AS32" s="59"/>
      <c r="AT32" s="59"/>
      <c r="AU32" s="59"/>
      <c r="AV32" s="59"/>
    </row>
    <row r="33" spans="4:48" x14ac:dyDescent="0.3">
      <c r="D33" s="235" t="s">
        <v>740</v>
      </c>
      <c r="E33" s="41" t="str">
        <f>E4</f>
        <v>Control (Oat)</v>
      </c>
      <c r="M33" s="42">
        <f>STDEV(M4:M7)/SQRT(4)</f>
        <v>1</v>
      </c>
      <c r="N33" s="42">
        <f t="shared" ref="N33:AG33" si="0">STDEV(N4:N7)/SQRT(4)</f>
        <v>0.25</v>
      </c>
      <c r="O33" s="42">
        <f t="shared" si="0"/>
        <v>0.9464847243000456</v>
      </c>
      <c r="P33" s="42">
        <f t="shared" si="0"/>
        <v>5.6893678251630018</v>
      </c>
      <c r="Q33" s="42">
        <f t="shared" si="0"/>
        <v>0.54524459343185261</v>
      </c>
      <c r="R33" s="42">
        <f t="shared" si="0"/>
        <v>2.3629078131263109E-2</v>
      </c>
      <c r="S33" s="42">
        <f t="shared" si="0"/>
        <v>1.8708286933869704E-3</v>
      </c>
      <c r="T33" s="42">
        <f t="shared" si="0"/>
        <v>0.19737865470545016</v>
      </c>
      <c r="U33" s="42">
        <f t="shared" si="0"/>
        <v>0.22499999999999995</v>
      </c>
      <c r="V33" s="42">
        <f t="shared" si="0"/>
        <v>3.6628768293059818E-3</v>
      </c>
      <c r="W33" s="42">
        <f t="shared" si="0"/>
        <v>0.15151320074501762</v>
      </c>
      <c r="X33" s="42">
        <f t="shared" si="0"/>
        <v>1.443375672974064E-2</v>
      </c>
      <c r="Y33" s="42">
        <f t="shared" si="0"/>
        <v>6.2915286960589451E-3</v>
      </c>
      <c r="Z33" s="42">
        <f t="shared" si="0"/>
        <v>5.0887948802573408E-3</v>
      </c>
      <c r="AA33" s="42">
        <f t="shared" si="0"/>
        <v>4.0824829046386315E-3</v>
      </c>
      <c r="AB33" s="42">
        <f t="shared" si="0"/>
        <v>1.368317092879668</v>
      </c>
      <c r="AC33" s="42">
        <f t="shared" si="0"/>
        <v>2.7838821814150407E-2</v>
      </c>
      <c r="AD33" s="42">
        <f t="shared" si="0"/>
        <v>0.447911821679223</v>
      </c>
      <c r="AE33" s="42">
        <f t="shared" si="0"/>
        <v>0.31337876443690343</v>
      </c>
      <c r="AF33" s="42">
        <f t="shared" si="0"/>
        <v>3.3509948771471836E-2</v>
      </c>
      <c r="AG33" s="42">
        <f t="shared" si="0"/>
        <v>6.3966136874651608E-2</v>
      </c>
      <c r="AH33" s="59"/>
      <c r="AI33" s="59"/>
      <c r="AJ33" s="59"/>
      <c r="AK33" s="59"/>
      <c r="AL33" s="59"/>
      <c r="AM33" s="59"/>
      <c r="AN33" s="59"/>
      <c r="AO33" s="59"/>
      <c r="AP33" s="59"/>
      <c r="AQ33" s="59"/>
      <c r="AR33" s="59"/>
      <c r="AS33" s="59"/>
      <c r="AT33" s="59"/>
      <c r="AU33" s="59"/>
      <c r="AV33" s="59"/>
    </row>
    <row r="34" spans="4:48" x14ac:dyDescent="0.3">
      <c r="D34" s="236"/>
      <c r="E34" s="41" t="str">
        <f>E8</f>
        <v>Bednar (Oat)</v>
      </c>
      <c r="M34" s="42">
        <f>STDEV(M8:M11)/SQRT(4)</f>
        <v>0</v>
      </c>
      <c r="N34" s="42">
        <f t="shared" ref="N34:AG34" si="1">STDEV(N8:N11)/SQRT(4)</f>
        <v>0.47871355387816905</v>
      </c>
      <c r="O34" s="42">
        <f t="shared" si="1"/>
        <v>0.6454972243679028</v>
      </c>
      <c r="P34" s="42">
        <f t="shared" si="1"/>
        <v>6.0194303440331192</v>
      </c>
      <c r="Q34" s="42">
        <f t="shared" si="1"/>
        <v>0.24832774042919051</v>
      </c>
      <c r="R34" s="42">
        <f t="shared" si="1"/>
        <v>3.4731109973624531E-2</v>
      </c>
      <c r="S34" s="42">
        <f t="shared" si="1"/>
        <v>9.1287092917527685E-4</v>
      </c>
      <c r="T34" s="42">
        <f t="shared" si="1"/>
        <v>9.5742710775633899E-2</v>
      </c>
      <c r="U34" s="42">
        <f t="shared" si="1"/>
        <v>6.4549722436790219E-2</v>
      </c>
      <c r="V34" s="42">
        <f t="shared" si="1"/>
        <v>1.5798206649279323E-2</v>
      </c>
      <c r="W34" s="42">
        <f t="shared" si="1"/>
        <v>4.2106016988866089E-2</v>
      </c>
      <c r="X34" s="42">
        <f t="shared" si="1"/>
        <v>9.1287092917527561E-3</v>
      </c>
      <c r="Y34" s="42">
        <f t="shared" si="1"/>
        <v>5.7735026918962588E-3</v>
      </c>
      <c r="Z34" s="42">
        <f t="shared" si="1"/>
        <v>2.5000000000000022E-4</v>
      </c>
      <c r="AA34" s="42">
        <f t="shared" si="1"/>
        <v>6.2915286960589581E-3</v>
      </c>
      <c r="AB34" s="42">
        <f t="shared" si="1"/>
        <v>0.64291005073286345</v>
      </c>
      <c r="AC34" s="42">
        <f t="shared" si="1"/>
        <v>1.8484227510682353E-2</v>
      </c>
      <c r="AD34" s="42">
        <f t="shared" si="1"/>
        <v>0.34970225430595464</v>
      </c>
      <c r="AE34" s="42">
        <f t="shared" si="1"/>
        <v>0.125465798792606</v>
      </c>
      <c r="AF34" s="42">
        <f t="shared" si="1"/>
        <v>0.15255463502190511</v>
      </c>
      <c r="AG34" s="42">
        <f t="shared" si="1"/>
        <v>6.1779176642835471E-2</v>
      </c>
      <c r="AH34" s="59"/>
      <c r="AI34" s="59"/>
      <c r="AJ34" s="59"/>
      <c r="AK34" s="59"/>
      <c r="AL34" s="59"/>
      <c r="AM34" s="59"/>
      <c r="AN34" s="59"/>
      <c r="AO34" s="59"/>
      <c r="AP34" s="59"/>
      <c r="AQ34" s="59"/>
      <c r="AR34" s="59"/>
      <c r="AS34" s="59"/>
      <c r="AT34" s="59"/>
      <c r="AU34" s="59"/>
      <c r="AV34" s="59"/>
    </row>
    <row r="35" spans="4:48" x14ac:dyDescent="0.3">
      <c r="D35" s="236"/>
      <c r="E35" s="41" t="str">
        <f>E12</f>
        <v>Clay (Oat)</v>
      </c>
      <c r="M35" s="42">
        <f>STDEV(M12:M15)/SQRT(4)</f>
        <v>0.28867513459481287</v>
      </c>
      <c r="N35" s="42">
        <f>STDEV(N12:N15)/SQRT(4)</f>
        <v>0.28867513459481287</v>
      </c>
      <c r="O35" s="42">
        <f t="shared" ref="O35:AG35" si="2">STDEV(O12:O15)/SQRT(4)</f>
        <v>0.28867513459481287</v>
      </c>
      <c r="P35" s="42">
        <f t="shared" si="2"/>
        <v>2.056493779875511</v>
      </c>
      <c r="Q35" s="42">
        <f t="shared" si="2"/>
        <v>0.3614208073700243</v>
      </c>
      <c r="R35" s="42">
        <f t="shared" si="2"/>
        <v>2.3452078799117142E-2</v>
      </c>
      <c r="S35" s="42">
        <f t="shared" si="2"/>
        <v>2.0412414523193153E-3</v>
      </c>
      <c r="T35" s="42">
        <f t="shared" si="2"/>
        <v>7.071067811865471E-2</v>
      </c>
      <c r="U35" s="42">
        <f t="shared" si="2"/>
        <v>4.0824829046386339E-2</v>
      </c>
      <c r="V35" s="42">
        <f t="shared" si="2"/>
        <v>5.2974050251042744E-3</v>
      </c>
      <c r="W35" s="42">
        <f t="shared" si="2"/>
        <v>0.10011451776174451</v>
      </c>
      <c r="X35" s="42">
        <f t="shared" si="2"/>
        <v>3.559026084010436E-2</v>
      </c>
      <c r="Y35" s="42">
        <f t="shared" si="2"/>
        <v>2.8867513459481294E-3</v>
      </c>
      <c r="Z35" s="42">
        <f t="shared" si="2"/>
        <v>4.9999999999999923E-3</v>
      </c>
      <c r="AA35" s="42">
        <f t="shared" si="2"/>
        <v>4.2695628191498303E-2</v>
      </c>
      <c r="AB35" s="42">
        <f t="shared" si="2"/>
        <v>0.4941322360124531</v>
      </c>
      <c r="AC35" s="42">
        <f t="shared" si="2"/>
        <v>2.1746647251166474E-2</v>
      </c>
      <c r="AD35" s="42">
        <f t="shared" si="2"/>
        <v>1.594783161854094</v>
      </c>
      <c r="AE35" s="42">
        <f t="shared" si="2"/>
        <v>0.37889092537738789</v>
      </c>
      <c r="AF35" s="42">
        <f t="shared" si="2"/>
        <v>0.10157099323461732</v>
      </c>
      <c r="AG35" s="42">
        <f t="shared" si="2"/>
        <v>5.2499999999999998E-2</v>
      </c>
      <c r="AH35" s="59"/>
      <c r="AI35" s="59"/>
      <c r="AJ35" s="59"/>
      <c r="AK35" s="59"/>
      <c r="AL35" s="59"/>
      <c r="AM35" s="59"/>
      <c r="AN35" s="59"/>
      <c r="AO35" s="59"/>
      <c r="AP35" s="59"/>
      <c r="AQ35" s="59"/>
      <c r="AR35" s="59"/>
      <c r="AS35" s="59"/>
      <c r="AT35" s="59"/>
      <c r="AU35" s="59"/>
      <c r="AV35" s="59"/>
    </row>
    <row r="36" spans="4:48" x14ac:dyDescent="0.3">
      <c r="D36" s="236"/>
      <c r="E36" s="41" t="str">
        <f>E16</f>
        <v>Sequence 1 (Lupin + Vetch)</v>
      </c>
      <c r="M36" s="42">
        <f>STDEV(M16:M19)/SQRT(4)</f>
        <v>0</v>
      </c>
      <c r="N36" s="42">
        <f t="shared" ref="N36:AG36" si="3">STDEV(N16:N19)/SQRT(4)</f>
        <v>2.4999999999999994E-2</v>
      </c>
      <c r="O36" s="42">
        <f t="shared" si="3"/>
        <v>0.9464847243000456</v>
      </c>
      <c r="P36" s="42">
        <f t="shared" si="3"/>
        <v>2.0966242709015206</v>
      </c>
      <c r="Q36" s="42">
        <f t="shared" si="3"/>
        <v>0.26457513110645903</v>
      </c>
      <c r="R36" s="42">
        <f t="shared" si="3"/>
        <v>1.779513042005219E-2</v>
      </c>
      <c r="S36" s="42">
        <f t="shared" si="3"/>
        <v>1.8874586088176877E-3</v>
      </c>
      <c r="T36" s="42">
        <f t="shared" si="3"/>
        <v>0.1108677891304172</v>
      </c>
      <c r="U36" s="42">
        <f t="shared" si="3"/>
        <v>8.6602540378443824E-2</v>
      </c>
      <c r="V36" s="42">
        <f t="shared" si="3"/>
        <v>3.7277115410574999E-3</v>
      </c>
      <c r="W36" s="42">
        <f t="shared" si="3"/>
        <v>9.210501253098749E-2</v>
      </c>
      <c r="X36" s="42">
        <f t="shared" si="3"/>
        <v>4.7871355387816986E-3</v>
      </c>
      <c r="Y36" s="42">
        <f t="shared" si="3"/>
        <v>2.5000000000000005E-3</v>
      </c>
      <c r="Z36" s="42">
        <f t="shared" si="3"/>
        <v>2.5000000000000022E-4</v>
      </c>
      <c r="AA36" s="42">
        <f t="shared" si="3"/>
        <v>7.499999999999972E-3</v>
      </c>
      <c r="AB36" s="42">
        <f t="shared" si="3"/>
        <v>0.66395280956806912</v>
      </c>
      <c r="AC36" s="42">
        <f t="shared" si="3"/>
        <v>8.1649658092772682E-3</v>
      </c>
      <c r="AD36" s="42">
        <f t="shared" si="3"/>
        <v>0.385140666943045</v>
      </c>
      <c r="AE36" s="42">
        <f t="shared" si="3"/>
        <v>0.31100308144239835</v>
      </c>
      <c r="AF36" s="42">
        <f t="shared" si="3"/>
        <v>0.19711988737821459</v>
      </c>
      <c r="AG36" s="42">
        <f t="shared" si="3"/>
        <v>6.9806279564711596E-2</v>
      </c>
      <c r="AH36" s="59"/>
      <c r="AI36" s="59"/>
      <c r="AJ36" s="59"/>
      <c r="AK36" s="59"/>
      <c r="AL36" s="59"/>
      <c r="AM36" s="59"/>
      <c r="AN36" s="59"/>
      <c r="AO36" s="59"/>
      <c r="AP36" s="59"/>
      <c r="AQ36" s="59"/>
      <c r="AR36" s="59"/>
      <c r="AS36" s="59"/>
      <c r="AT36" s="59"/>
      <c r="AU36" s="59"/>
      <c r="AV36" s="59"/>
    </row>
    <row r="37" spans="4:48" x14ac:dyDescent="0.3">
      <c r="D37" s="236"/>
      <c r="E37" s="41" t="str">
        <f>E20</f>
        <v>Sequence 2 (Barley + Vetch)</v>
      </c>
      <c r="M37" s="42">
        <f>STDEV(M20:M23)/SQRT(4)</f>
        <v>0.25940637360455621</v>
      </c>
      <c r="N37" s="42">
        <f t="shared" ref="N37:AG37" si="4">STDEV(N20:N23)/SQRT(4)</f>
        <v>0.2749999999999998</v>
      </c>
      <c r="O37" s="42">
        <f t="shared" si="4"/>
        <v>0.25</v>
      </c>
      <c r="P37" s="42">
        <f t="shared" si="4"/>
        <v>5.6767251416052664</v>
      </c>
      <c r="Q37" s="42">
        <f t="shared" si="4"/>
        <v>0.49749371855331048</v>
      </c>
      <c r="R37" s="42">
        <f t="shared" si="4"/>
        <v>2.4958298553119911E-2</v>
      </c>
      <c r="S37" s="42">
        <f t="shared" si="4"/>
        <v>2.2500000000000029E-3</v>
      </c>
      <c r="T37" s="42">
        <f t="shared" si="4"/>
        <v>0.14361406616345063</v>
      </c>
      <c r="U37" s="42">
        <f t="shared" si="4"/>
        <v>0.16520189667999172</v>
      </c>
      <c r="V37" s="42">
        <f t="shared" si="4"/>
        <v>8.8975652100260899E-3</v>
      </c>
      <c r="W37" s="42">
        <f t="shared" si="4"/>
        <v>4.6792983804555099E-2</v>
      </c>
      <c r="X37" s="42">
        <f t="shared" si="4"/>
        <v>6.2915286960589676E-3</v>
      </c>
      <c r="Y37" s="42">
        <f t="shared" si="4"/>
        <v>2.4999999999999996E-3</v>
      </c>
      <c r="Z37" s="42">
        <f t="shared" si="4"/>
        <v>2.6770630673681691E-3</v>
      </c>
      <c r="AA37" s="42">
        <f t="shared" si="4"/>
        <v>2.0155644370746354E-2</v>
      </c>
      <c r="AB37" s="42">
        <f t="shared" si="4"/>
        <v>0.94074438611133793</v>
      </c>
      <c r="AC37" s="42">
        <f t="shared" si="4"/>
        <v>1.6007810593582122E-2</v>
      </c>
      <c r="AD37" s="42">
        <f t="shared" si="4"/>
        <v>0.51700257897487001</v>
      </c>
      <c r="AE37" s="42">
        <f t="shared" si="4"/>
        <v>0.2057253427914672</v>
      </c>
      <c r="AF37" s="42">
        <f t="shared" si="4"/>
        <v>5.5452682532046868E-2</v>
      </c>
      <c r="AG37" s="42">
        <f t="shared" si="4"/>
        <v>0.10271319292087071</v>
      </c>
      <c r="AH37" s="59"/>
      <c r="AI37" s="59"/>
      <c r="AJ37" s="59"/>
      <c r="AK37" s="59"/>
      <c r="AL37" s="59"/>
      <c r="AM37" s="59"/>
      <c r="AN37" s="59"/>
      <c r="AO37" s="59"/>
      <c r="AP37" s="59"/>
      <c r="AQ37" s="59"/>
      <c r="AR37" s="59"/>
      <c r="AS37" s="59"/>
      <c r="AT37" s="59"/>
      <c r="AU37" s="59"/>
      <c r="AV37" s="59"/>
    </row>
    <row r="38" spans="4:48" x14ac:dyDescent="0.3">
      <c r="D38" s="236"/>
      <c r="E38" s="41" t="str">
        <f>E20</f>
        <v>Sequence 2 (Barley + Vetch)</v>
      </c>
      <c r="M38" s="42">
        <f>STDEV(M24:M27)/SQRT(4)</f>
        <v>0.30379543555930305</v>
      </c>
      <c r="N38" s="42">
        <f t="shared" ref="N38:AG38" si="5">STDEV(N24:N27)/SQRT(4)</f>
        <v>0.25</v>
      </c>
      <c r="O38" s="42">
        <f t="shared" si="5"/>
        <v>0.47871355387816905</v>
      </c>
      <c r="P38" s="42">
        <f t="shared" si="5"/>
        <v>5.247633395160145</v>
      </c>
      <c r="Q38" s="42">
        <f t="shared" si="5"/>
        <v>0.23452078799117212</v>
      </c>
      <c r="R38" s="42">
        <f t="shared" si="5"/>
        <v>2.5000000000000022E-3</v>
      </c>
      <c r="S38" s="42">
        <f t="shared" si="5"/>
        <v>1.1902380714238082E-3</v>
      </c>
      <c r="T38" s="42">
        <f t="shared" si="5"/>
        <v>9.5742710775633705E-2</v>
      </c>
      <c r="U38" s="42">
        <f t="shared" si="5"/>
        <v>0.12500000000000011</v>
      </c>
      <c r="V38" s="42">
        <f t="shared" si="5"/>
        <v>3.4731109973624554E-3</v>
      </c>
      <c r="W38" s="42">
        <f t="shared" si="5"/>
        <v>6.8859760867045428E-2</v>
      </c>
      <c r="X38" s="42">
        <f t="shared" si="5"/>
        <v>8.5391256382996682E-3</v>
      </c>
      <c r="Y38" s="42">
        <f t="shared" si="5"/>
        <v>6.2915286960589564E-3</v>
      </c>
      <c r="Z38" s="42">
        <f t="shared" si="5"/>
        <v>2.5000000000000022E-4</v>
      </c>
      <c r="AA38" s="42">
        <f t="shared" si="5"/>
        <v>7.0710678118654944E-3</v>
      </c>
      <c r="AB38" s="42">
        <f t="shared" si="5"/>
        <v>0.8229773184399809</v>
      </c>
      <c r="AC38" s="42">
        <f t="shared" si="5"/>
        <v>2.598076211353317E-2</v>
      </c>
      <c r="AD38" s="42">
        <f t="shared" si="5"/>
        <v>0.67391888730519123</v>
      </c>
      <c r="AE38" s="42">
        <f t="shared" si="5"/>
        <v>7.6089311557756487E-2</v>
      </c>
      <c r="AF38" s="42">
        <f t="shared" si="5"/>
        <v>0.15497311594811075</v>
      </c>
      <c r="AG38" s="42">
        <f t="shared" si="5"/>
        <v>5.6347138347923278E-2</v>
      </c>
      <c r="AH38" s="59"/>
      <c r="AI38" s="59"/>
      <c r="AJ38" s="59"/>
      <c r="AK38" s="59"/>
      <c r="AL38" s="59"/>
      <c r="AM38" s="59"/>
      <c r="AN38" s="59"/>
      <c r="AO38" s="59"/>
      <c r="AP38" s="59"/>
      <c r="AQ38" s="59"/>
      <c r="AR38" s="59"/>
      <c r="AS38" s="59"/>
      <c r="AT38" s="59"/>
      <c r="AU38" s="59"/>
      <c r="AV38" s="59"/>
    </row>
    <row r="39" spans="4:48" x14ac:dyDescent="0.3">
      <c r="E39" s="41" t="str">
        <f>E24</f>
        <v>Sequence 3 (Oat + Vetch)</v>
      </c>
      <c r="M39" s="42">
        <f>STDEV(M28:M31)/SQRT(4)</f>
        <v>0.26770630673681706</v>
      </c>
      <c r="N39" s="42">
        <f t="shared" ref="N39:AG39" si="6">STDEV(N28:N31)/SQRT(4)</f>
        <v>2.4999999999999994E-2</v>
      </c>
      <c r="O39" s="42">
        <f t="shared" si="6"/>
        <v>2.6575364531836625</v>
      </c>
      <c r="P39" s="42">
        <f t="shared" si="6"/>
        <v>1.2583057392117916</v>
      </c>
      <c r="Q39" s="42">
        <f t="shared" si="6"/>
        <v>0.37193189340702448</v>
      </c>
      <c r="R39" s="42">
        <f t="shared" si="6"/>
        <v>1.6583123951776923E-2</v>
      </c>
      <c r="S39" s="42">
        <f t="shared" si="6"/>
        <v>9.4648472430004565E-4</v>
      </c>
      <c r="T39" s="42">
        <f t="shared" si="6"/>
        <v>7.4999999999999983E-2</v>
      </c>
      <c r="U39" s="42">
        <f t="shared" si="6"/>
        <v>4.7871355387816929E-2</v>
      </c>
      <c r="V39" s="42">
        <f t="shared" si="6"/>
        <v>6.8723479733397257E-3</v>
      </c>
      <c r="W39" s="42">
        <f t="shared" si="6"/>
        <v>5.7735026918962632E-3</v>
      </c>
      <c r="X39" s="42">
        <f t="shared" si="6"/>
        <v>2.4999999999999996E-3</v>
      </c>
      <c r="Y39" s="42">
        <f t="shared" si="6"/>
        <v>0</v>
      </c>
      <c r="Z39" s="42">
        <f t="shared" si="6"/>
        <v>2.8867513459481317E-4</v>
      </c>
      <c r="AA39" s="42">
        <f t="shared" si="6"/>
        <v>2.4999999999999992E-3</v>
      </c>
      <c r="AB39" s="42">
        <f t="shared" si="6"/>
        <v>1.5797547277979584</v>
      </c>
      <c r="AC39" s="42">
        <f t="shared" si="6"/>
        <v>7.1458029639782178E-2</v>
      </c>
      <c r="AD39" s="42">
        <f t="shared" si="6"/>
        <v>1.5445468591143503</v>
      </c>
      <c r="AE39" s="42">
        <f t="shared" si="6"/>
        <v>0.14306175822583278</v>
      </c>
      <c r="AF39" s="42">
        <f t="shared" si="6"/>
        <v>0.10492060490358072</v>
      </c>
      <c r="AG39" s="42">
        <f t="shared" si="6"/>
        <v>4.4440972086578205E-2</v>
      </c>
      <c r="AH39" s="59"/>
      <c r="AI39" s="59"/>
      <c r="AJ39" s="59"/>
      <c r="AK39" s="59"/>
      <c r="AL39" s="59"/>
      <c r="AM39" s="59"/>
      <c r="AN39" s="59"/>
      <c r="AO39" s="59"/>
      <c r="AP39" s="59"/>
      <c r="AQ39" s="59"/>
      <c r="AR39" s="59"/>
      <c r="AS39" s="59"/>
      <c r="AT39" s="59"/>
      <c r="AU39" s="59"/>
      <c r="AV39" s="59"/>
    </row>
    <row r="40" spans="4:48" x14ac:dyDescent="0.3">
      <c r="E40" s="41" t="str">
        <f>E28</f>
        <v>Serradella</v>
      </c>
      <c r="AH40" s="59"/>
      <c r="AI40" s="59"/>
      <c r="AJ40" s="59"/>
      <c r="AK40" s="59"/>
      <c r="AL40" s="59"/>
      <c r="AM40" s="59"/>
      <c r="AN40" s="59"/>
      <c r="AO40" s="59"/>
      <c r="AP40" s="59"/>
      <c r="AQ40" s="59"/>
      <c r="AR40" s="59"/>
      <c r="AS40" s="59"/>
      <c r="AT40" s="59"/>
      <c r="AU40" s="59"/>
      <c r="AV40" s="59"/>
    </row>
    <row r="41" spans="4:48" x14ac:dyDescent="0.3">
      <c r="AH41" s="59"/>
      <c r="AI41" s="59"/>
      <c r="AJ41" s="59"/>
      <c r="AK41" s="59"/>
      <c r="AL41" s="59"/>
      <c r="AM41" s="59"/>
      <c r="AN41" s="59"/>
      <c r="AO41" s="59"/>
      <c r="AP41" s="59"/>
      <c r="AQ41" s="59"/>
      <c r="AR41" s="59"/>
      <c r="AS41" s="59"/>
      <c r="AT41" s="59"/>
      <c r="AU41" s="59"/>
      <c r="AV41" s="59"/>
    </row>
    <row r="42" spans="4:48" x14ac:dyDescent="0.3">
      <c r="AH42" s="59"/>
      <c r="AI42" s="59"/>
      <c r="AJ42" s="59"/>
      <c r="AK42" s="59"/>
      <c r="AL42" s="59"/>
      <c r="AM42" s="59"/>
      <c r="AN42" s="59"/>
      <c r="AO42" s="59"/>
      <c r="AP42" s="59"/>
      <c r="AQ42" s="59"/>
      <c r="AR42" s="59"/>
      <c r="AS42" s="59"/>
      <c r="AT42" s="59"/>
      <c r="AU42" s="59"/>
      <c r="AV42" s="59"/>
    </row>
    <row r="43" spans="4:48" x14ac:dyDescent="0.3">
      <c r="AH43" s="59"/>
      <c r="AI43" s="59"/>
      <c r="AJ43" s="59"/>
      <c r="AK43" s="59"/>
      <c r="AL43" s="59"/>
      <c r="AM43" s="59"/>
      <c r="AN43" s="59"/>
      <c r="AO43" s="59"/>
      <c r="AP43" s="59"/>
      <c r="AQ43" s="59"/>
      <c r="AR43" s="59"/>
      <c r="AS43" s="59"/>
      <c r="AT43" s="59"/>
      <c r="AU43" s="59"/>
      <c r="AV43" s="59"/>
    </row>
    <row r="44" spans="4:48" x14ac:dyDescent="0.3">
      <c r="AH44" s="59"/>
      <c r="AI44" s="59"/>
      <c r="AJ44" s="59"/>
      <c r="AK44" s="59"/>
      <c r="AL44" s="59"/>
      <c r="AM44" s="59"/>
      <c r="AN44" s="59"/>
      <c r="AO44" s="59"/>
      <c r="AP44" s="59"/>
      <c r="AQ44" s="59"/>
      <c r="AR44" s="59"/>
      <c r="AS44" s="59"/>
      <c r="AT44" s="59"/>
      <c r="AU44" s="59"/>
      <c r="AV44" s="59"/>
    </row>
    <row r="45" spans="4:48" x14ac:dyDescent="0.3">
      <c r="AH45" s="59"/>
      <c r="AI45" s="59"/>
      <c r="AJ45" s="59"/>
      <c r="AK45" s="59"/>
      <c r="AL45" s="59"/>
      <c r="AM45" s="59"/>
      <c r="AN45" s="59"/>
      <c r="AO45" s="59"/>
      <c r="AP45" s="59"/>
      <c r="AQ45" s="59"/>
      <c r="AR45" s="59"/>
      <c r="AS45" s="59"/>
      <c r="AT45" s="59"/>
      <c r="AU45" s="59"/>
      <c r="AV45" s="59"/>
    </row>
    <row r="46" spans="4:48" x14ac:dyDescent="0.3">
      <c r="AH46" s="59"/>
      <c r="AI46" s="59"/>
      <c r="AJ46" s="59"/>
      <c r="AK46" s="59"/>
      <c r="AL46" s="59"/>
      <c r="AM46" s="59"/>
      <c r="AN46" s="59"/>
      <c r="AO46" s="59"/>
      <c r="AP46" s="59"/>
      <c r="AQ46" s="59"/>
      <c r="AR46" s="59"/>
      <c r="AS46" s="59"/>
      <c r="AT46" s="59"/>
      <c r="AU46" s="59"/>
      <c r="AV46" s="59"/>
    </row>
    <row r="47" spans="4:48" x14ac:dyDescent="0.3">
      <c r="AH47" s="59"/>
      <c r="AI47" s="59"/>
      <c r="AJ47" s="59"/>
      <c r="AK47" s="59"/>
      <c r="AL47" s="59"/>
      <c r="AM47" s="59"/>
      <c r="AN47" s="59"/>
      <c r="AO47" s="59"/>
      <c r="AP47" s="59"/>
      <c r="AQ47" s="59"/>
      <c r="AR47" s="59"/>
      <c r="AS47" s="59"/>
      <c r="AT47" s="59"/>
      <c r="AU47" s="59"/>
      <c r="AV47" s="59"/>
    </row>
    <row r="48" spans="4:48" x14ac:dyDescent="0.3">
      <c r="AH48" s="59"/>
      <c r="AI48" s="59"/>
      <c r="AJ48" s="59"/>
      <c r="AK48" s="59"/>
      <c r="AL48" s="59"/>
      <c r="AM48" s="59"/>
      <c r="AN48" s="59"/>
      <c r="AO48" s="59"/>
      <c r="AP48" s="59"/>
      <c r="AQ48" s="59"/>
      <c r="AR48" s="59"/>
      <c r="AS48" s="59"/>
      <c r="AT48" s="59"/>
      <c r="AU48" s="59"/>
      <c r="AV48" s="59"/>
    </row>
    <row r="49" spans="1:48" x14ac:dyDescent="0.3">
      <c r="AH49" s="59"/>
      <c r="AI49" s="59"/>
      <c r="AJ49" s="59"/>
      <c r="AK49" s="59"/>
      <c r="AL49" s="59"/>
      <c r="AM49" s="59"/>
      <c r="AN49" s="59"/>
      <c r="AO49" s="59"/>
      <c r="AP49" s="59"/>
      <c r="AQ49" s="59"/>
      <c r="AR49" s="59"/>
      <c r="AS49" s="59"/>
      <c r="AT49" s="59"/>
      <c r="AU49" s="59"/>
      <c r="AV49" s="59"/>
    </row>
    <row r="50" spans="1:48" x14ac:dyDescent="0.3">
      <c r="AH50" s="59"/>
      <c r="AI50" s="59"/>
      <c r="AJ50" s="59"/>
      <c r="AK50" s="59"/>
      <c r="AL50" s="59"/>
      <c r="AM50" s="59"/>
      <c r="AN50" s="59"/>
      <c r="AO50" s="59"/>
      <c r="AP50" s="59"/>
      <c r="AQ50" s="59"/>
      <c r="AR50" s="59"/>
      <c r="AS50" s="59"/>
      <c r="AT50" s="59"/>
      <c r="AU50" s="59"/>
      <c r="AV50" s="59"/>
    </row>
    <row r="51" spans="1:48" x14ac:dyDescent="0.3">
      <c r="AH51" s="59"/>
      <c r="AI51" s="59"/>
      <c r="AJ51" s="59"/>
      <c r="AK51" s="59"/>
      <c r="AL51" s="59"/>
      <c r="AM51" s="59"/>
      <c r="AN51" s="59"/>
      <c r="AO51" s="59"/>
      <c r="AP51" s="59"/>
      <c r="AQ51" s="59"/>
      <c r="AR51" s="59"/>
      <c r="AS51" s="59"/>
      <c r="AT51" s="59"/>
      <c r="AU51" s="59"/>
      <c r="AV51" s="59"/>
    </row>
    <row r="52" spans="1:48" x14ac:dyDescent="0.3">
      <c r="AH52" s="59"/>
      <c r="AI52" s="59"/>
      <c r="AJ52" s="59"/>
      <c r="AK52" s="59"/>
      <c r="AL52" s="59"/>
      <c r="AM52" s="59"/>
      <c r="AN52" s="59"/>
      <c r="AO52" s="59"/>
      <c r="AP52" s="59"/>
      <c r="AQ52" s="59"/>
      <c r="AR52" s="59"/>
      <c r="AS52" s="59"/>
      <c r="AT52" s="59"/>
      <c r="AU52" s="59"/>
      <c r="AV52" s="59"/>
    </row>
    <row r="53" spans="1:48" x14ac:dyDescent="0.3">
      <c r="AH53" s="59"/>
      <c r="AI53" s="59"/>
      <c r="AJ53" s="59"/>
      <c r="AK53" s="59"/>
      <c r="AL53" s="59"/>
      <c r="AM53" s="59"/>
      <c r="AN53" s="59"/>
      <c r="AO53" s="59"/>
      <c r="AP53" s="59"/>
      <c r="AQ53" s="59"/>
      <c r="AR53" s="59"/>
      <c r="AS53" s="59"/>
      <c r="AT53" s="59"/>
      <c r="AU53" s="59"/>
      <c r="AV53" s="59"/>
    </row>
    <row r="54" spans="1:48" x14ac:dyDescent="0.3">
      <c r="AH54" s="59"/>
      <c r="AI54" s="59"/>
      <c r="AJ54" s="59"/>
      <c r="AK54" s="59"/>
      <c r="AL54" s="59"/>
      <c r="AM54" s="59"/>
      <c r="AN54" s="59"/>
      <c r="AO54" s="59"/>
      <c r="AP54" s="59"/>
      <c r="AQ54" s="59"/>
      <c r="AR54" s="59"/>
      <c r="AS54" s="59"/>
      <c r="AT54" s="59"/>
      <c r="AU54" s="59"/>
      <c r="AV54" s="59"/>
    </row>
    <row r="55" spans="1:48" x14ac:dyDescent="0.3">
      <c r="AH55" s="59"/>
      <c r="AI55" s="59"/>
      <c r="AJ55" s="59"/>
      <c r="AK55" s="59"/>
      <c r="AL55" s="59"/>
      <c r="AM55" s="59"/>
      <c r="AN55" s="59"/>
      <c r="AO55" s="59"/>
      <c r="AP55" s="59"/>
      <c r="AQ55" s="59"/>
      <c r="AR55" s="59"/>
      <c r="AS55" s="59"/>
      <c r="AT55" s="59"/>
      <c r="AU55" s="59"/>
      <c r="AV55" s="59"/>
    </row>
    <row r="56" spans="1:48" x14ac:dyDescent="0.3">
      <c r="AH56" s="59"/>
      <c r="AI56" s="59"/>
      <c r="AJ56" s="59"/>
      <c r="AK56" s="59"/>
      <c r="AL56" s="59"/>
      <c r="AM56" s="59"/>
      <c r="AN56" s="59"/>
      <c r="AO56" s="59"/>
      <c r="AP56" s="59"/>
      <c r="AQ56" s="59"/>
      <c r="AR56" s="59"/>
      <c r="AS56" s="59"/>
      <c r="AT56" s="59"/>
      <c r="AU56" s="59"/>
      <c r="AV56" s="59"/>
    </row>
    <row r="57" spans="1:48" x14ac:dyDescent="0.3">
      <c r="AH57" s="59"/>
      <c r="AI57" s="59"/>
      <c r="AJ57" s="59"/>
      <c r="AK57" s="59"/>
      <c r="AL57" s="59"/>
      <c r="AM57" s="59"/>
      <c r="AN57" s="59"/>
      <c r="AO57" s="59"/>
      <c r="AP57" s="59"/>
      <c r="AQ57" s="59"/>
      <c r="AR57" s="59"/>
      <c r="AS57" s="59"/>
      <c r="AT57" s="59"/>
      <c r="AU57" s="59"/>
      <c r="AV57" s="59"/>
    </row>
    <row r="58" spans="1:48" x14ac:dyDescent="0.3">
      <c r="AH58" s="59"/>
      <c r="AI58" s="59"/>
      <c r="AJ58" s="59"/>
      <c r="AK58" s="59"/>
      <c r="AL58" s="59"/>
      <c r="AM58" s="59"/>
      <c r="AN58" s="59"/>
      <c r="AO58" s="59"/>
      <c r="AP58" s="59"/>
      <c r="AQ58" s="59"/>
      <c r="AR58" s="59"/>
      <c r="AS58" s="59"/>
      <c r="AT58" s="59"/>
      <c r="AU58" s="59"/>
      <c r="AV58" s="59"/>
    </row>
    <row r="59" spans="1:48" x14ac:dyDescent="0.3">
      <c r="AH59" s="59"/>
      <c r="AI59" s="59"/>
      <c r="AJ59" s="59"/>
      <c r="AK59" s="59"/>
      <c r="AL59" s="59"/>
      <c r="AM59" s="59"/>
      <c r="AN59" s="59"/>
      <c r="AO59" s="59"/>
      <c r="AP59" s="59"/>
      <c r="AQ59" s="59"/>
      <c r="AR59" s="59"/>
      <c r="AS59" s="59"/>
      <c r="AT59" s="59"/>
      <c r="AU59" s="59"/>
      <c r="AV59" s="59"/>
    </row>
    <row r="60" spans="1:48" x14ac:dyDescent="0.3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 s="59"/>
      <c r="AI60" s="59"/>
      <c r="AJ60" s="59"/>
      <c r="AK60" s="59"/>
      <c r="AL60" s="59"/>
      <c r="AM60" s="59"/>
      <c r="AN60" s="59"/>
      <c r="AO60" s="59"/>
      <c r="AP60" s="59"/>
      <c r="AQ60" s="59"/>
      <c r="AR60" s="59"/>
      <c r="AS60" s="59"/>
      <c r="AT60" s="59"/>
      <c r="AU60" s="59"/>
      <c r="AV60" s="59"/>
    </row>
    <row r="61" spans="1:48" x14ac:dyDescent="0.3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 s="59"/>
      <c r="AI61" s="59"/>
      <c r="AJ61" s="59"/>
      <c r="AK61" s="59"/>
      <c r="AL61" s="59"/>
      <c r="AM61" s="59"/>
      <c r="AN61" s="59"/>
      <c r="AO61" s="59"/>
      <c r="AP61" s="59"/>
      <c r="AQ61" s="59"/>
      <c r="AR61" s="59"/>
      <c r="AS61" s="59"/>
      <c r="AT61" s="59"/>
      <c r="AU61" s="59"/>
      <c r="AV61" s="59"/>
    </row>
    <row r="62" spans="1:48" x14ac:dyDescent="0.3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 s="59"/>
      <c r="AI62" s="59"/>
      <c r="AJ62" s="59"/>
      <c r="AK62" s="59"/>
      <c r="AL62" s="59"/>
      <c r="AM62" s="59"/>
      <c r="AN62" s="59"/>
      <c r="AO62" s="59"/>
      <c r="AP62" s="59"/>
      <c r="AQ62" s="59"/>
      <c r="AR62" s="59"/>
      <c r="AS62" s="59"/>
      <c r="AT62" s="59"/>
      <c r="AU62" s="59"/>
      <c r="AV62" s="59"/>
    </row>
    <row r="63" spans="1:48" x14ac:dyDescent="0.3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 s="59"/>
      <c r="AI63" s="59"/>
      <c r="AJ63" s="59"/>
      <c r="AK63" s="59"/>
      <c r="AL63" s="59"/>
      <c r="AM63" s="59"/>
      <c r="AN63" s="59"/>
      <c r="AO63" s="59"/>
      <c r="AP63" s="59"/>
      <c r="AQ63" s="59"/>
      <c r="AR63" s="59"/>
      <c r="AS63" s="59"/>
      <c r="AT63" s="59"/>
      <c r="AU63" s="59"/>
      <c r="AV63" s="59"/>
    </row>
    <row r="64" spans="1:48" x14ac:dyDescent="0.3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 s="59"/>
      <c r="AI64" s="59"/>
      <c r="AJ64" s="59"/>
      <c r="AK64" s="59"/>
      <c r="AL64" s="59"/>
      <c r="AM64" s="59"/>
      <c r="AN64" s="59"/>
      <c r="AO64" s="59"/>
      <c r="AP64" s="59"/>
      <c r="AQ64" s="59"/>
      <c r="AR64" s="59"/>
      <c r="AS64" s="59"/>
      <c r="AT64" s="59"/>
      <c r="AU64" s="59"/>
      <c r="AV64" s="59"/>
    </row>
    <row r="65" spans="1:48" x14ac:dyDescent="0.3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 s="59"/>
      <c r="AI65" s="59"/>
      <c r="AJ65" s="59"/>
      <c r="AK65" s="59"/>
      <c r="AL65" s="59"/>
      <c r="AM65" s="59"/>
      <c r="AN65" s="59"/>
      <c r="AO65" s="59"/>
      <c r="AP65" s="59"/>
      <c r="AQ65" s="59"/>
      <c r="AR65" s="59"/>
      <c r="AS65" s="59"/>
      <c r="AT65" s="59"/>
      <c r="AU65" s="59"/>
      <c r="AV65" s="59"/>
    </row>
    <row r="66" spans="1:48" x14ac:dyDescent="0.3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 s="59"/>
      <c r="AI66" s="59"/>
      <c r="AJ66" s="59"/>
      <c r="AK66" s="59"/>
      <c r="AL66" s="59"/>
      <c r="AM66" s="59"/>
      <c r="AN66" s="59"/>
      <c r="AO66" s="59"/>
      <c r="AP66" s="59"/>
      <c r="AQ66" s="59"/>
      <c r="AR66" s="59"/>
      <c r="AS66" s="59"/>
      <c r="AT66" s="59"/>
      <c r="AU66" s="59"/>
      <c r="AV66" s="59"/>
    </row>
    <row r="67" spans="1:48" x14ac:dyDescent="0.3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 s="59"/>
      <c r="AI67" s="59"/>
      <c r="AJ67" s="59"/>
      <c r="AK67" s="59"/>
      <c r="AL67" s="59"/>
      <c r="AM67" s="59"/>
      <c r="AN67" s="59"/>
      <c r="AO67" s="59"/>
      <c r="AP67" s="59"/>
      <c r="AQ67" s="59"/>
      <c r="AR67" s="59"/>
      <c r="AS67" s="59"/>
      <c r="AT67" s="59"/>
      <c r="AU67" s="59"/>
      <c r="AV67" s="59"/>
    </row>
    <row r="68" spans="1:48" x14ac:dyDescent="0.3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 s="59"/>
      <c r="AI68" s="59"/>
      <c r="AJ68" s="59"/>
      <c r="AK68" s="59"/>
      <c r="AL68" s="59"/>
      <c r="AM68" s="59"/>
      <c r="AN68" s="59"/>
      <c r="AO68" s="59"/>
      <c r="AP68" s="59"/>
      <c r="AQ68" s="59"/>
      <c r="AR68" s="59"/>
      <c r="AS68" s="59"/>
      <c r="AT68" s="59"/>
      <c r="AU68" s="59"/>
      <c r="AV68" s="59"/>
    </row>
    <row r="69" spans="1:48" x14ac:dyDescent="0.3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 s="59"/>
      <c r="AI69" s="59"/>
      <c r="AJ69" s="59"/>
      <c r="AK69" s="59"/>
      <c r="AL69" s="59"/>
      <c r="AM69" s="59"/>
      <c r="AN69" s="59"/>
      <c r="AO69" s="59"/>
      <c r="AP69" s="59"/>
      <c r="AQ69" s="59"/>
      <c r="AR69" s="59"/>
      <c r="AS69" s="59"/>
      <c r="AT69" s="59"/>
      <c r="AU69" s="59"/>
      <c r="AV69" s="59"/>
    </row>
    <row r="70" spans="1:48" x14ac:dyDescent="0.3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 s="59"/>
      <c r="AI70" s="59"/>
      <c r="AJ70" s="59"/>
      <c r="AK70" s="59"/>
      <c r="AL70" s="59"/>
      <c r="AM70" s="59"/>
      <c r="AN70" s="59"/>
      <c r="AO70" s="59"/>
      <c r="AP70" s="59"/>
      <c r="AQ70" s="59"/>
      <c r="AR70" s="59"/>
      <c r="AS70" s="59"/>
      <c r="AT70" s="59"/>
      <c r="AU70" s="59"/>
      <c r="AV70" s="59"/>
    </row>
    <row r="71" spans="1:48" x14ac:dyDescent="0.3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 s="59"/>
      <c r="AI71" s="59"/>
      <c r="AJ71" s="59"/>
      <c r="AK71" s="59"/>
      <c r="AL71" s="59"/>
      <c r="AM71" s="59"/>
      <c r="AN71" s="59"/>
      <c r="AO71" s="59"/>
      <c r="AP71" s="59"/>
      <c r="AQ71" s="59"/>
      <c r="AR71" s="59"/>
      <c r="AS71" s="59"/>
      <c r="AT71" s="59"/>
      <c r="AU71" s="59"/>
      <c r="AV71" s="59"/>
    </row>
    <row r="72" spans="1:48" x14ac:dyDescent="0.3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 s="59"/>
      <c r="AI72" s="59"/>
      <c r="AJ72" s="59"/>
      <c r="AK72" s="59"/>
      <c r="AL72" s="59"/>
      <c r="AM72" s="59"/>
      <c r="AN72" s="59"/>
      <c r="AO72" s="59"/>
      <c r="AP72" s="59"/>
      <c r="AQ72" s="59"/>
      <c r="AR72" s="59"/>
      <c r="AS72" s="59"/>
      <c r="AT72" s="59"/>
      <c r="AU72" s="59"/>
      <c r="AV72" s="59"/>
    </row>
    <row r="73" spans="1:48" x14ac:dyDescent="0.3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 s="59"/>
      <c r="AI73" s="59"/>
      <c r="AJ73" s="59"/>
      <c r="AK73" s="59"/>
      <c r="AL73" s="59"/>
      <c r="AM73" s="59"/>
      <c r="AN73" s="59"/>
      <c r="AO73" s="59"/>
      <c r="AP73" s="59"/>
      <c r="AQ73" s="59"/>
      <c r="AR73" s="59"/>
      <c r="AS73" s="59"/>
      <c r="AT73" s="59"/>
      <c r="AU73" s="59"/>
      <c r="AV73" s="59"/>
    </row>
    <row r="74" spans="1:48" x14ac:dyDescent="0.3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 s="59"/>
      <c r="AI74" s="59"/>
      <c r="AJ74" s="59"/>
      <c r="AK74" s="59"/>
      <c r="AL74" s="59"/>
      <c r="AM74" s="59"/>
      <c r="AN74" s="59"/>
      <c r="AO74" s="59"/>
      <c r="AP74" s="59"/>
      <c r="AQ74" s="59"/>
      <c r="AR74" s="59"/>
      <c r="AS74" s="59"/>
      <c r="AT74" s="59"/>
      <c r="AU74" s="59"/>
      <c r="AV74" s="59"/>
    </row>
    <row r="75" spans="1:48" x14ac:dyDescent="0.3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 s="59"/>
      <c r="AI75" s="59"/>
      <c r="AJ75" s="59"/>
      <c r="AK75" s="59"/>
      <c r="AL75" s="59"/>
      <c r="AM75" s="59"/>
      <c r="AN75" s="59"/>
      <c r="AO75" s="59"/>
      <c r="AP75" s="59"/>
      <c r="AQ75" s="59"/>
      <c r="AR75" s="59"/>
      <c r="AS75" s="59"/>
      <c r="AT75" s="59"/>
      <c r="AU75" s="59"/>
      <c r="AV75" s="59"/>
    </row>
    <row r="76" spans="1:48" x14ac:dyDescent="0.3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 s="59"/>
      <c r="AI76" s="59"/>
      <c r="AJ76" s="59"/>
      <c r="AK76" s="59"/>
      <c r="AL76" s="59"/>
      <c r="AM76" s="59"/>
      <c r="AN76" s="59"/>
      <c r="AO76" s="59"/>
      <c r="AP76" s="59"/>
      <c r="AQ76" s="59"/>
      <c r="AR76" s="59"/>
      <c r="AS76" s="59"/>
      <c r="AT76" s="59"/>
      <c r="AU76" s="59"/>
      <c r="AV76" s="59"/>
    </row>
    <row r="77" spans="1:48" x14ac:dyDescent="0.3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 s="59"/>
      <c r="AI77" s="59"/>
      <c r="AJ77" s="59"/>
      <c r="AK77" s="59"/>
      <c r="AL77" s="59"/>
      <c r="AM77" s="59"/>
      <c r="AN77" s="59"/>
      <c r="AO77" s="59"/>
      <c r="AP77" s="59"/>
      <c r="AQ77" s="59"/>
      <c r="AR77" s="59"/>
      <c r="AS77" s="59"/>
      <c r="AT77" s="59"/>
      <c r="AU77" s="59"/>
      <c r="AV77" s="59"/>
    </row>
    <row r="78" spans="1:48" x14ac:dyDescent="0.3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 s="59"/>
      <c r="AI78" s="59"/>
      <c r="AJ78" s="59"/>
      <c r="AK78" s="59"/>
      <c r="AL78" s="59"/>
      <c r="AM78" s="59"/>
      <c r="AN78" s="59"/>
      <c r="AO78" s="59"/>
      <c r="AP78" s="59"/>
      <c r="AQ78" s="59"/>
      <c r="AR78" s="59"/>
      <c r="AS78" s="59"/>
      <c r="AT78" s="59"/>
      <c r="AU78" s="59"/>
      <c r="AV78" s="59"/>
    </row>
    <row r="79" spans="1:48" x14ac:dyDescent="0.3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 s="59"/>
      <c r="AI79" s="59"/>
      <c r="AJ79" s="59"/>
      <c r="AK79" s="59"/>
      <c r="AL79" s="59"/>
      <c r="AM79" s="59"/>
      <c r="AN79" s="59"/>
      <c r="AO79" s="59"/>
      <c r="AP79" s="59"/>
      <c r="AQ79" s="59"/>
      <c r="AR79" s="59"/>
      <c r="AS79" s="59"/>
      <c r="AT79" s="59"/>
      <c r="AU79" s="59"/>
      <c r="AV79" s="59"/>
    </row>
    <row r="80" spans="1:48" x14ac:dyDescent="0.3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 s="59"/>
      <c r="AI80" s="59"/>
      <c r="AJ80" s="59"/>
      <c r="AK80" s="59"/>
      <c r="AL80" s="59"/>
      <c r="AM80" s="59"/>
      <c r="AN80" s="59"/>
      <c r="AO80" s="59"/>
      <c r="AP80" s="59"/>
      <c r="AQ80" s="59"/>
      <c r="AR80" s="59"/>
      <c r="AS80" s="59"/>
      <c r="AT80" s="59"/>
      <c r="AU80" s="59"/>
      <c r="AV80" s="59"/>
    </row>
    <row r="81" spans="1:48" x14ac:dyDescent="0.3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 s="59"/>
      <c r="AI81" s="59"/>
      <c r="AJ81" s="59"/>
      <c r="AK81" s="59"/>
      <c r="AL81" s="59"/>
      <c r="AM81" s="59"/>
      <c r="AN81" s="59"/>
      <c r="AO81" s="59"/>
      <c r="AP81" s="59"/>
      <c r="AQ81" s="59"/>
      <c r="AR81" s="59"/>
      <c r="AS81" s="59"/>
      <c r="AT81" s="59"/>
      <c r="AU81" s="59"/>
      <c r="AV81" s="59"/>
    </row>
    <row r="82" spans="1:48" x14ac:dyDescent="0.3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 s="59"/>
      <c r="AI82" s="59"/>
      <c r="AJ82" s="59"/>
      <c r="AK82" s="59"/>
      <c r="AL82" s="59"/>
      <c r="AM82" s="59"/>
      <c r="AN82" s="59"/>
      <c r="AO82" s="59"/>
      <c r="AP82" s="59"/>
      <c r="AQ82" s="59"/>
      <c r="AR82" s="59"/>
      <c r="AS82" s="59"/>
      <c r="AT82" s="59"/>
      <c r="AU82" s="59"/>
      <c r="AV82" s="59"/>
    </row>
    <row r="83" spans="1:48" x14ac:dyDescent="0.3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 s="59"/>
      <c r="AI83" s="59"/>
      <c r="AJ83" s="59"/>
      <c r="AK83" s="59"/>
      <c r="AL83" s="59"/>
      <c r="AM83" s="59"/>
      <c r="AN83" s="59"/>
      <c r="AO83" s="59"/>
      <c r="AP83" s="59"/>
      <c r="AQ83" s="59"/>
      <c r="AR83" s="59"/>
      <c r="AS83" s="59"/>
      <c r="AT83" s="59"/>
      <c r="AU83" s="59"/>
      <c r="AV83" s="59"/>
    </row>
    <row r="84" spans="1:48" x14ac:dyDescent="0.3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 s="59"/>
      <c r="AI84" s="59"/>
      <c r="AJ84" s="59"/>
      <c r="AK84" s="59"/>
      <c r="AL84" s="59"/>
      <c r="AM84" s="59"/>
      <c r="AN84" s="59"/>
      <c r="AO84" s="59"/>
      <c r="AP84" s="59"/>
      <c r="AQ84" s="59"/>
      <c r="AR84" s="59"/>
      <c r="AS84" s="59"/>
      <c r="AT84" s="59"/>
      <c r="AU84" s="59"/>
      <c r="AV84" s="59"/>
    </row>
    <row r="85" spans="1:48" x14ac:dyDescent="0.3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 s="59"/>
      <c r="AI85" s="59"/>
      <c r="AJ85" s="59"/>
      <c r="AK85" s="59"/>
      <c r="AL85" s="59"/>
      <c r="AM85" s="59"/>
      <c r="AN85" s="59"/>
      <c r="AO85" s="59"/>
      <c r="AP85" s="59"/>
      <c r="AQ85" s="59"/>
      <c r="AR85" s="59"/>
      <c r="AS85" s="59"/>
      <c r="AT85" s="59"/>
      <c r="AU85" s="59"/>
      <c r="AV85" s="59"/>
    </row>
    <row r="86" spans="1:48" x14ac:dyDescent="0.3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 s="59"/>
      <c r="AI86" s="59"/>
      <c r="AJ86" s="59"/>
      <c r="AK86" s="59"/>
      <c r="AL86" s="59"/>
      <c r="AM86" s="59"/>
      <c r="AN86" s="59"/>
      <c r="AO86" s="59"/>
      <c r="AP86" s="59"/>
      <c r="AQ86" s="59"/>
      <c r="AR86" s="59"/>
      <c r="AS86" s="59"/>
      <c r="AT86" s="59"/>
      <c r="AU86" s="59"/>
      <c r="AV86" s="59"/>
    </row>
    <row r="87" spans="1:48" x14ac:dyDescent="0.3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 s="59"/>
      <c r="AI87" s="59"/>
      <c r="AJ87" s="59"/>
      <c r="AK87" s="59"/>
      <c r="AL87" s="59"/>
      <c r="AM87" s="59"/>
      <c r="AN87" s="59"/>
      <c r="AO87" s="59"/>
      <c r="AP87" s="59"/>
      <c r="AQ87" s="59"/>
      <c r="AR87" s="59"/>
      <c r="AS87" s="59"/>
      <c r="AT87" s="59"/>
      <c r="AU87" s="59"/>
      <c r="AV87" s="59"/>
    </row>
    <row r="88" spans="1:48" x14ac:dyDescent="0.3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 s="59"/>
      <c r="AI88" s="59"/>
      <c r="AJ88" s="59"/>
      <c r="AK88" s="59"/>
      <c r="AL88" s="59"/>
      <c r="AM88" s="59"/>
      <c r="AN88" s="59"/>
      <c r="AO88" s="59"/>
      <c r="AP88" s="59"/>
      <c r="AQ88" s="59"/>
      <c r="AR88" s="59"/>
      <c r="AS88" s="59"/>
      <c r="AT88" s="59"/>
      <c r="AU88" s="59"/>
      <c r="AV88" s="59"/>
    </row>
    <row r="89" spans="1:48" x14ac:dyDescent="0.3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 s="59"/>
      <c r="AI89" s="59"/>
      <c r="AJ89" s="59"/>
      <c r="AK89" s="59"/>
      <c r="AL89" s="59"/>
      <c r="AM89" s="59"/>
      <c r="AN89" s="59"/>
      <c r="AO89" s="59"/>
      <c r="AP89" s="59"/>
      <c r="AQ89" s="59"/>
      <c r="AR89" s="59"/>
      <c r="AS89" s="59"/>
      <c r="AT89" s="59"/>
      <c r="AU89" s="59"/>
      <c r="AV89" s="59"/>
    </row>
    <row r="90" spans="1:48" x14ac:dyDescent="0.3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 s="59"/>
      <c r="AI90" s="59"/>
      <c r="AJ90" s="59"/>
      <c r="AK90" s="59"/>
      <c r="AL90" s="59"/>
      <c r="AM90" s="59"/>
      <c r="AN90" s="59"/>
      <c r="AO90" s="59"/>
      <c r="AP90" s="59"/>
      <c r="AQ90" s="59"/>
      <c r="AR90" s="59"/>
      <c r="AS90" s="59"/>
      <c r="AT90" s="59"/>
      <c r="AU90" s="59"/>
      <c r="AV90" s="59"/>
    </row>
    <row r="91" spans="1:48" x14ac:dyDescent="0.3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 s="59"/>
      <c r="AI91" s="59"/>
      <c r="AJ91" s="59"/>
      <c r="AK91" s="59"/>
      <c r="AL91" s="59"/>
      <c r="AM91" s="59"/>
      <c r="AN91" s="59"/>
      <c r="AO91" s="59"/>
      <c r="AP91" s="59"/>
      <c r="AQ91" s="59"/>
      <c r="AR91" s="59"/>
      <c r="AS91" s="59"/>
      <c r="AT91" s="59"/>
      <c r="AU91" s="59"/>
      <c r="AV91" s="59"/>
    </row>
    <row r="92" spans="1:48" x14ac:dyDescent="0.3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 s="59"/>
      <c r="AI92" s="59"/>
      <c r="AJ92" s="59"/>
      <c r="AK92" s="59"/>
      <c r="AL92" s="59"/>
      <c r="AM92" s="59"/>
      <c r="AN92" s="59"/>
      <c r="AO92" s="59"/>
      <c r="AP92" s="59"/>
      <c r="AQ92" s="59"/>
      <c r="AR92" s="59"/>
      <c r="AS92" s="59"/>
      <c r="AT92" s="59"/>
      <c r="AU92" s="59"/>
      <c r="AV92" s="59"/>
    </row>
    <row r="93" spans="1:48" x14ac:dyDescent="0.3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 s="59"/>
      <c r="AI93" s="59"/>
      <c r="AJ93" s="59"/>
      <c r="AK93" s="59"/>
      <c r="AL93" s="59"/>
      <c r="AM93" s="59"/>
      <c r="AN93" s="59"/>
      <c r="AO93" s="59"/>
      <c r="AP93" s="59"/>
      <c r="AQ93" s="59"/>
      <c r="AR93" s="59"/>
      <c r="AS93" s="59"/>
      <c r="AT93" s="59"/>
      <c r="AU93" s="59"/>
      <c r="AV93" s="59"/>
    </row>
    <row r="94" spans="1:48" x14ac:dyDescent="0.3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 s="59"/>
      <c r="AI94" s="59"/>
      <c r="AJ94" s="59"/>
      <c r="AK94" s="59"/>
      <c r="AL94" s="59"/>
      <c r="AM94" s="59"/>
      <c r="AN94" s="59"/>
      <c r="AO94" s="59"/>
      <c r="AP94" s="59"/>
      <c r="AQ94" s="59"/>
      <c r="AR94" s="59"/>
      <c r="AS94" s="59"/>
      <c r="AT94" s="59"/>
      <c r="AU94" s="59"/>
      <c r="AV94" s="59"/>
    </row>
    <row r="95" spans="1:48" x14ac:dyDescent="0.3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 s="59"/>
      <c r="AI95" s="59"/>
      <c r="AJ95" s="59"/>
      <c r="AK95" s="59"/>
      <c r="AL95" s="59"/>
      <c r="AM95" s="59"/>
      <c r="AN95" s="59"/>
      <c r="AO95" s="59"/>
      <c r="AP95" s="59"/>
      <c r="AQ95" s="59"/>
      <c r="AR95" s="59"/>
      <c r="AS95" s="59"/>
      <c r="AT95" s="59"/>
      <c r="AU95" s="59"/>
      <c r="AV95" s="59"/>
    </row>
    <row r="96" spans="1:48" x14ac:dyDescent="0.3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 s="59"/>
      <c r="AI96" s="59"/>
      <c r="AJ96" s="59"/>
      <c r="AK96" s="59"/>
      <c r="AL96" s="59"/>
      <c r="AM96" s="59"/>
      <c r="AN96" s="59"/>
      <c r="AO96" s="59"/>
      <c r="AP96" s="59"/>
      <c r="AQ96" s="59"/>
      <c r="AR96" s="59"/>
      <c r="AS96" s="59"/>
      <c r="AT96" s="59"/>
      <c r="AU96" s="59"/>
      <c r="AV96" s="59"/>
    </row>
    <row r="97" spans="1:48" x14ac:dyDescent="0.3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 s="59"/>
      <c r="AI97" s="59"/>
      <c r="AJ97" s="59"/>
      <c r="AK97" s="59"/>
      <c r="AL97" s="59"/>
      <c r="AM97" s="59"/>
      <c r="AN97" s="59"/>
      <c r="AO97" s="59"/>
      <c r="AP97" s="59"/>
      <c r="AQ97" s="59"/>
      <c r="AR97" s="59"/>
      <c r="AS97" s="59"/>
      <c r="AT97" s="59"/>
      <c r="AU97" s="59"/>
      <c r="AV97" s="59"/>
    </row>
    <row r="98" spans="1:48" x14ac:dyDescent="0.3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 s="59"/>
      <c r="AI98" s="59"/>
      <c r="AJ98" s="59"/>
      <c r="AK98" s="59"/>
      <c r="AL98" s="59"/>
      <c r="AM98" s="59"/>
      <c r="AN98" s="59"/>
      <c r="AO98" s="59"/>
      <c r="AP98" s="59"/>
      <c r="AQ98" s="59"/>
      <c r="AR98" s="59"/>
      <c r="AS98" s="59"/>
      <c r="AT98" s="59"/>
      <c r="AU98" s="59"/>
      <c r="AV98" s="59"/>
    </row>
    <row r="99" spans="1:48" x14ac:dyDescent="0.3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 s="59"/>
      <c r="AI99" s="59"/>
      <c r="AJ99" s="59"/>
      <c r="AK99" s="59"/>
      <c r="AL99" s="59"/>
      <c r="AM99" s="59"/>
      <c r="AN99" s="59"/>
      <c r="AO99" s="59"/>
      <c r="AP99" s="59"/>
      <c r="AQ99" s="59"/>
      <c r="AR99" s="59"/>
      <c r="AS99" s="59"/>
      <c r="AT99" s="59"/>
      <c r="AU99" s="59"/>
      <c r="AV99" s="59"/>
    </row>
    <row r="100" spans="1:48" x14ac:dyDescent="0.3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 s="59"/>
      <c r="AI100" s="59"/>
      <c r="AJ100" s="59"/>
      <c r="AK100" s="59"/>
      <c r="AL100" s="59"/>
      <c r="AM100" s="59"/>
      <c r="AN100" s="59"/>
      <c r="AO100" s="59"/>
      <c r="AP100" s="59"/>
      <c r="AQ100" s="59"/>
      <c r="AR100" s="59"/>
      <c r="AS100" s="59"/>
      <c r="AT100" s="59"/>
      <c r="AU100" s="59"/>
      <c r="AV100" s="59"/>
    </row>
    <row r="101" spans="1:48" x14ac:dyDescent="0.3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 s="59"/>
      <c r="AI101" s="59"/>
      <c r="AJ101" s="59"/>
      <c r="AK101" s="59"/>
      <c r="AL101" s="59"/>
      <c r="AM101" s="59"/>
      <c r="AN101" s="59"/>
      <c r="AO101" s="59"/>
      <c r="AP101" s="59"/>
      <c r="AQ101" s="59"/>
      <c r="AR101" s="59"/>
      <c r="AS101" s="59"/>
      <c r="AT101" s="59"/>
      <c r="AU101" s="59"/>
      <c r="AV101" s="59"/>
    </row>
    <row r="102" spans="1:48" x14ac:dyDescent="0.3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 s="59"/>
      <c r="AI102" s="59"/>
      <c r="AJ102" s="59"/>
      <c r="AK102" s="59"/>
      <c r="AL102" s="59"/>
      <c r="AM102" s="59"/>
      <c r="AN102" s="59"/>
      <c r="AO102" s="59"/>
      <c r="AP102" s="59"/>
      <c r="AQ102" s="59"/>
      <c r="AR102" s="59"/>
      <c r="AS102" s="59"/>
      <c r="AT102" s="59"/>
      <c r="AU102" s="59"/>
      <c r="AV102" s="59"/>
    </row>
    <row r="103" spans="1:48" x14ac:dyDescent="0.3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 s="59"/>
      <c r="AI103" s="59"/>
      <c r="AJ103" s="59"/>
      <c r="AK103" s="59"/>
      <c r="AL103" s="59"/>
      <c r="AM103" s="59"/>
      <c r="AN103" s="59"/>
      <c r="AO103" s="59"/>
      <c r="AP103" s="59"/>
      <c r="AQ103" s="59"/>
      <c r="AR103" s="59"/>
      <c r="AS103" s="59"/>
      <c r="AT103" s="59"/>
      <c r="AU103" s="59"/>
      <c r="AV103" s="59"/>
    </row>
    <row r="104" spans="1:48" x14ac:dyDescent="0.3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 s="59"/>
      <c r="AI104" s="59"/>
      <c r="AJ104" s="59"/>
      <c r="AK104" s="59"/>
      <c r="AL104" s="59"/>
      <c r="AM104" s="59"/>
      <c r="AN104" s="59"/>
      <c r="AO104" s="59"/>
      <c r="AP104" s="59"/>
      <c r="AQ104" s="59"/>
      <c r="AR104" s="59"/>
      <c r="AS104" s="59"/>
      <c r="AT104" s="59"/>
      <c r="AU104" s="59"/>
      <c r="AV104" s="59"/>
    </row>
    <row r="105" spans="1:48" x14ac:dyDescent="0.3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 s="59"/>
      <c r="AI105" s="59"/>
      <c r="AJ105" s="59"/>
      <c r="AK105" s="59"/>
      <c r="AL105" s="59"/>
      <c r="AM105" s="59"/>
      <c r="AN105" s="59"/>
      <c r="AO105" s="59"/>
      <c r="AP105" s="59"/>
      <c r="AQ105" s="59"/>
      <c r="AR105" s="59"/>
      <c r="AS105" s="59"/>
      <c r="AT105" s="59"/>
      <c r="AU105" s="59"/>
      <c r="AV105" s="59"/>
    </row>
    <row r="106" spans="1:48" x14ac:dyDescent="0.3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 s="59"/>
      <c r="AI106" s="59"/>
      <c r="AJ106" s="59"/>
      <c r="AK106" s="59"/>
      <c r="AL106" s="59"/>
      <c r="AM106" s="59"/>
      <c r="AN106" s="59"/>
      <c r="AO106" s="59"/>
      <c r="AP106" s="59"/>
      <c r="AQ106" s="59"/>
      <c r="AR106" s="59"/>
      <c r="AS106" s="59"/>
      <c r="AT106" s="59"/>
      <c r="AU106" s="59"/>
      <c r="AV106" s="59"/>
    </row>
    <row r="107" spans="1:48" x14ac:dyDescent="0.3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 s="59"/>
      <c r="AI107" s="59"/>
      <c r="AJ107" s="59"/>
      <c r="AK107" s="59"/>
      <c r="AL107" s="59"/>
      <c r="AM107" s="59"/>
      <c r="AN107" s="59"/>
      <c r="AO107" s="59"/>
      <c r="AP107" s="59"/>
      <c r="AQ107" s="59"/>
      <c r="AR107" s="59"/>
      <c r="AS107" s="59"/>
      <c r="AT107" s="59"/>
      <c r="AU107" s="59"/>
      <c r="AV107" s="59"/>
    </row>
    <row r="108" spans="1:48" x14ac:dyDescent="0.3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 s="59"/>
      <c r="AI108" s="59"/>
      <c r="AJ108" s="59"/>
      <c r="AK108" s="59"/>
      <c r="AL108" s="59"/>
      <c r="AM108" s="59"/>
      <c r="AN108" s="59"/>
      <c r="AO108" s="59"/>
      <c r="AP108" s="59"/>
      <c r="AQ108" s="59"/>
      <c r="AR108" s="59"/>
      <c r="AS108" s="59"/>
      <c r="AT108" s="59"/>
      <c r="AU108" s="59"/>
      <c r="AV108" s="59"/>
    </row>
    <row r="109" spans="1:48" x14ac:dyDescent="0.3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 s="59"/>
      <c r="AI109" s="59"/>
      <c r="AJ109" s="59"/>
      <c r="AK109" s="59"/>
      <c r="AL109" s="59"/>
      <c r="AM109" s="59"/>
      <c r="AN109" s="59"/>
      <c r="AO109" s="59"/>
      <c r="AP109" s="59"/>
      <c r="AQ109" s="59"/>
      <c r="AR109" s="59"/>
      <c r="AS109" s="59"/>
      <c r="AT109" s="59"/>
      <c r="AU109" s="59"/>
      <c r="AV109" s="59"/>
    </row>
    <row r="110" spans="1:48" x14ac:dyDescent="0.3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 s="59"/>
      <c r="AI110" s="59"/>
      <c r="AJ110" s="59"/>
      <c r="AK110" s="59"/>
      <c r="AL110" s="59"/>
      <c r="AM110" s="59"/>
      <c r="AN110" s="59"/>
      <c r="AO110" s="59"/>
      <c r="AP110" s="59"/>
      <c r="AQ110" s="59"/>
      <c r="AR110" s="59"/>
      <c r="AS110" s="59"/>
      <c r="AT110" s="59"/>
      <c r="AU110" s="59"/>
      <c r="AV110" s="59"/>
    </row>
    <row r="111" spans="1:48" x14ac:dyDescent="0.3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 s="59"/>
      <c r="AI111" s="59"/>
      <c r="AJ111" s="59"/>
      <c r="AK111" s="59"/>
      <c r="AL111" s="59"/>
      <c r="AM111" s="59"/>
      <c r="AN111" s="59"/>
      <c r="AO111" s="59"/>
      <c r="AP111" s="59"/>
      <c r="AQ111" s="59"/>
      <c r="AR111" s="59"/>
      <c r="AS111" s="59"/>
      <c r="AT111" s="59"/>
      <c r="AU111" s="59"/>
      <c r="AV111" s="59"/>
    </row>
    <row r="112" spans="1:48" x14ac:dyDescent="0.3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H112" s="59"/>
      <c r="AI112" s="59"/>
      <c r="AJ112" s="59"/>
      <c r="AK112" s="59"/>
      <c r="AL112" s="59"/>
      <c r="AM112" s="59"/>
      <c r="AN112" s="59"/>
      <c r="AO112" s="59"/>
      <c r="AP112" s="59"/>
      <c r="AQ112" s="59"/>
      <c r="AR112" s="59"/>
      <c r="AS112" s="59"/>
      <c r="AT112" s="59"/>
      <c r="AU112" s="59"/>
      <c r="AV112" s="59"/>
    </row>
    <row r="113" spans="1:48" x14ac:dyDescent="0.3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  <c r="AH113" s="59"/>
      <c r="AI113" s="59"/>
      <c r="AJ113" s="59"/>
      <c r="AK113" s="59"/>
      <c r="AL113" s="59"/>
      <c r="AM113" s="59"/>
      <c r="AN113" s="59"/>
      <c r="AO113" s="59"/>
      <c r="AP113" s="59"/>
      <c r="AQ113" s="59"/>
      <c r="AR113" s="59"/>
      <c r="AS113" s="59"/>
      <c r="AT113" s="59"/>
      <c r="AU113" s="59"/>
      <c r="AV113" s="59"/>
    </row>
    <row r="114" spans="1:48" x14ac:dyDescent="0.3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  <c r="AH114" s="59"/>
      <c r="AI114" s="59"/>
      <c r="AJ114" s="59"/>
      <c r="AK114" s="59"/>
      <c r="AL114" s="59"/>
      <c r="AM114" s="59"/>
      <c r="AN114" s="59"/>
      <c r="AO114" s="59"/>
      <c r="AP114" s="59"/>
      <c r="AQ114" s="59"/>
      <c r="AR114" s="59"/>
      <c r="AS114" s="59"/>
      <c r="AT114" s="59"/>
      <c r="AU114" s="59"/>
      <c r="AV114" s="59"/>
    </row>
    <row r="115" spans="1:48" x14ac:dyDescent="0.3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  <c r="AH115" s="59"/>
      <c r="AI115" s="59"/>
      <c r="AJ115" s="59"/>
      <c r="AK115" s="59"/>
      <c r="AL115" s="59"/>
      <c r="AM115" s="59"/>
      <c r="AN115" s="59"/>
      <c r="AO115" s="59"/>
      <c r="AP115" s="59"/>
      <c r="AQ115" s="59"/>
      <c r="AR115" s="59"/>
      <c r="AS115" s="59"/>
      <c r="AT115" s="59"/>
      <c r="AU115" s="59"/>
      <c r="AV115" s="59"/>
    </row>
    <row r="116" spans="1:48" x14ac:dyDescent="0.3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  <c r="AH116" s="59"/>
      <c r="AI116" s="59"/>
      <c r="AJ116" s="59"/>
      <c r="AK116" s="59"/>
      <c r="AL116" s="59"/>
      <c r="AM116" s="59"/>
      <c r="AN116" s="59"/>
      <c r="AO116" s="59"/>
      <c r="AP116" s="59"/>
      <c r="AQ116" s="59"/>
      <c r="AR116" s="59"/>
      <c r="AS116" s="59"/>
      <c r="AT116" s="59"/>
      <c r="AU116" s="59"/>
      <c r="AV116" s="59"/>
    </row>
    <row r="117" spans="1:48" x14ac:dyDescent="0.3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  <c r="AH117" s="59"/>
      <c r="AI117" s="59"/>
      <c r="AJ117" s="59"/>
      <c r="AK117" s="59"/>
      <c r="AL117" s="59"/>
      <c r="AM117" s="59"/>
      <c r="AN117" s="59"/>
      <c r="AO117" s="59"/>
      <c r="AP117" s="59"/>
      <c r="AQ117" s="59"/>
      <c r="AR117" s="59"/>
      <c r="AS117" s="59"/>
      <c r="AT117" s="59"/>
      <c r="AU117" s="59"/>
      <c r="AV117" s="59"/>
    </row>
    <row r="118" spans="1:48" x14ac:dyDescent="0.3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  <c r="AG118"/>
      <c r="AH118" s="59"/>
      <c r="AI118" s="59"/>
      <c r="AJ118" s="59"/>
      <c r="AK118" s="59"/>
      <c r="AL118" s="59"/>
      <c r="AM118" s="59"/>
      <c r="AN118" s="59"/>
      <c r="AO118" s="59"/>
      <c r="AP118" s="59"/>
      <c r="AQ118" s="59"/>
      <c r="AR118" s="59"/>
      <c r="AS118" s="59"/>
      <c r="AT118" s="59"/>
      <c r="AU118" s="59"/>
      <c r="AV118" s="59"/>
    </row>
    <row r="119" spans="1:48" x14ac:dyDescent="0.3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  <c r="AH119" s="59"/>
      <c r="AI119" s="59"/>
      <c r="AJ119" s="59"/>
      <c r="AK119" s="59"/>
      <c r="AL119" s="59"/>
      <c r="AM119" s="59"/>
      <c r="AN119" s="59"/>
      <c r="AO119" s="59"/>
      <c r="AP119" s="59"/>
      <c r="AQ119" s="59"/>
      <c r="AR119" s="59"/>
      <c r="AS119" s="59"/>
      <c r="AT119" s="59"/>
      <c r="AU119" s="59"/>
      <c r="AV119" s="59"/>
    </row>
    <row r="120" spans="1:48" x14ac:dyDescent="0.3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  <c r="AH120" s="59"/>
      <c r="AI120" s="59"/>
      <c r="AJ120" s="59"/>
      <c r="AK120" s="59"/>
      <c r="AL120" s="59"/>
      <c r="AM120" s="59"/>
      <c r="AN120" s="59"/>
      <c r="AO120" s="59"/>
      <c r="AP120" s="59"/>
      <c r="AQ120" s="59"/>
      <c r="AR120" s="59"/>
      <c r="AS120" s="59"/>
      <c r="AT120" s="59"/>
      <c r="AU120" s="59"/>
      <c r="AV120" s="59"/>
    </row>
    <row r="121" spans="1:48" x14ac:dyDescent="0.3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  <c r="AG121"/>
      <c r="AH121" s="59"/>
      <c r="AI121" s="59"/>
      <c r="AJ121" s="59"/>
      <c r="AK121" s="59"/>
      <c r="AL121" s="59"/>
      <c r="AM121" s="59"/>
      <c r="AN121" s="59"/>
      <c r="AO121" s="59"/>
      <c r="AP121" s="59"/>
      <c r="AQ121" s="59"/>
      <c r="AR121" s="59"/>
      <c r="AS121" s="59"/>
      <c r="AT121" s="59"/>
      <c r="AU121" s="59"/>
      <c r="AV121" s="59"/>
    </row>
    <row r="122" spans="1:48" x14ac:dyDescent="0.3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 s="59"/>
      <c r="AI122" s="59"/>
      <c r="AJ122" s="59"/>
      <c r="AK122" s="59"/>
      <c r="AL122" s="59"/>
      <c r="AM122" s="59"/>
      <c r="AN122" s="59"/>
      <c r="AO122" s="59"/>
      <c r="AP122" s="59"/>
      <c r="AQ122" s="59"/>
      <c r="AR122" s="59"/>
      <c r="AS122" s="59"/>
      <c r="AT122" s="59"/>
      <c r="AU122" s="59"/>
      <c r="AV122" s="59"/>
    </row>
    <row r="123" spans="1:48" x14ac:dyDescent="0.3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  <c r="AH123" s="59"/>
      <c r="AI123" s="59"/>
      <c r="AJ123" s="59"/>
      <c r="AK123" s="59"/>
      <c r="AL123" s="59"/>
      <c r="AM123" s="59"/>
      <c r="AN123" s="59"/>
      <c r="AO123" s="59"/>
      <c r="AP123" s="59"/>
      <c r="AQ123" s="59"/>
      <c r="AR123" s="59"/>
      <c r="AS123" s="59"/>
      <c r="AT123" s="59"/>
      <c r="AU123" s="59"/>
      <c r="AV123" s="59"/>
    </row>
    <row r="124" spans="1:48" x14ac:dyDescent="0.3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 s="59"/>
      <c r="AI124" s="59"/>
      <c r="AJ124" s="59"/>
      <c r="AK124" s="59"/>
      <c r="AL124" s="59"/>
      <c r="AM124" s="59"/>
      <c r="AN124" s="59"/>
      <c r="AO124" s="59"/>
      <c r="AP124" s="59"/>
      <c r="AQ124" s="59"/>
      <c r="AR124" s="59"/>
      <c r="AS124" s="59"/>
      <c r="AT124" s="59"/>
      <c r="AU124" s="59"/>
      <c r="AV124" s="59"/>
    </row>
    <row r="125" spans="1:48" x14ac:dyDescent="0.3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 s="59"/>
      <c r="AI125" s="59"/>
      <c r="AJ125" s="59"/>
      <c r="AK125" s="59"/>
      <c r="AL125" s="59"/>
      <c r="AM125" s="59"/>
      <c r="AN125" s="59"/>
      <c r="AO125" s="59"/>
      <c r="AP125" s="59"/>
      <c r="AQ125" s="59"/>
      <c r="AR125" s="59"/>
      <c r="AS125" s="59"/>
      <c r="AT125" s="59"/>
      <c r="AU125" s="59"/>
      <c r="AV125" s="59"/>
    </row>
    <row r="126" spans="1:48" x14ac:dyDescent="0.3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  <c r="AH126" s="59"/>
      <c r="AI126" s="59"/>
      <c r="AJ126" s="59"/>
      <c r="AK126" s="59"/>
      <c r="AL126" s="59"/>
      <c r="AM126" s="59"/>
      <c r="AN126" s="59"/>
      <c r="AO126" s="59"/>
      <c r="AP126" s="59"/>
      <c r="AQ126" s="59"/>
      <c r="AR126" s="59"/>
      <c r="AS126" s="59"/>
      <c r="AT126" s="59"/>
      <c r="AU126" s="59"/>
      <c r="AV126" s="59"/>
    </row>
    <row r="127" spans="1:48" x14ac:dyDescent="0.3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H127" s="59"/>
      <c r="AI127" s="59"/>
      <c r="AJ127" s="59"/>
      <c r="AK127" s="59"/>
      <c r="AL127" s="59"/>
      <c r="AM127" s="59"/>
      <c r="AN127" s="59"/>
      <c r="AO127" s="59"/>
      <c r="AP127" s="59"/>
      <c r="AQ127" s="59"/>
      <c r="AR127" s="59"/>
      <c r="AS127" s="59"/>
      <c r="AT127" s="59"/>
      <c r="AU127" s="59"/>
      <c r="AV127" s="59"/>
    </row>
    <row r="128" spans="1:48" x14ac:dyDescent="0.3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H128" s="59"/>
      <c r="AI128" s="59"/>
      <c r="AJ128" s="59"/>
      <c r="AK128" s="59"/>
      <c r="AL128" s="59"/>
      <c r="AM128" s="59"/>
      <c r="AN128" s="59"/>
      <c r="AO128" s="59"/>
      <c r="AP128" s="59"/>
      <c r="AQ128" s="59"/>
      <c r="AR128" s="59"/>
      <c r="AS128" s="59"/>
      <c r="AT128" s="59"/>
      <c r="AU128" s="59"/>
      <c r="AV128" s="59"/>
    </row>
    <row r="129" spans="1:48" x14ac:dyDescent="0.3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H129" s="59"/>
      <c r="AI129" s="59"/>
      <c r="AJ129" s="59"/>
      <c r="AK129" s="59"/>
      <c r="AL129" s="59"/>
      <c r="AM129" s="59"/>
      <c r="AN129" s="59"/>
      <c r="AO129" s="59"/>
      <c r="AP129" s="59"/>
      <c r="AQ129" s="59"/>
      <c r="AR129" s="59"/>
      <c r="AS129" s="59"/>
      <c r="AT129" s="59"/>
      <c r="AU129" s="59"/>
      <c r="AV129" s="59"/>
    </row>
    <row r="130" spans="1:48" x14ac:dyDescent="0.3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H130" s="59"/>
      <c r="AI130" s="59"/>
      <c r="AJ130" s="59"/>
      <c r="AK130" s="59"/>
      <c r="AL130" s="59"/>
      <c r="AM130" s="59"/>
      <c r="AN130" s="59"/>
      <c r="AO130" s="59"/>
      <c r="AP130" s="59"/>
      <c r="AQ130" s="59"/>
      <c r="AR130" s="59"/>
      <c r="AS130" s="59"/>
      <c r="AT130" s="59"/>
      <c r="AU130" s="59"/>
      <c r="AV130" s="59"/>
    </row>
    <row r="131" spans="1:48" x14ac:dyDescent="0.3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H131" s="59"/>
      <c r="AI131" s="59"/>
      <c r="AJ131" s="59"/>
      <c r="AK131" s="59"/>
      <c r="AL131" s="59"/>
      <c r="AM131" s="59"/>
      <c r="AN131" s="59"/>
      <c r="AO131" s="59"/>
      <c r="AP131" s="59"/>
      <c r="AQ131" s="59"/>
      <c r="AR131" s="59"/>
      <c r="AS131" s="59"/>
      <c r="AT131" s="59"/>
      <c r="AU131" s="59"/>
      <c r="AV131" s="59"/>
    </row>
    <row r="132" spans="1:48" x14ac:dyDescent="0.3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H132" s="59"/>
      <c r="AI132" s="59"/>
      <c r="AJ132" s="59"/>
      <c r="AK132" s="59"/>
      <c r="AL132" s="59"/>
      <c r="AM132" s="59"/>
      <c r="AN132" s="59"/>
      <c r="AO132" s="59"/>
      <c r="AP132" s="59"/>
      <c r="AQ132" s="59"/>
      <c r="AR132" s="59"/>
      <c r="AS132" s="59"/>
      <c r="AT132" s="59"/>
      <c r="AU132" s="59"/>
      <c r="AV132" s="59"/>
    </row>
    <row r="133" spans="1:48" x14ac:dyDescent="0.3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H133" s="59"/>
      <c r="AI133" s="59"/>
      <c r="AJ133" s="59"/>
      <c r="AK133" s="59"/>
      <c r="AL133" s="59"/>
      <c r="AM133" s="59"/>
      <c r="AN133" s="59"/>
      <c r="AO133" s="59"/>
      <c r="AP133" s="59"/>
      <c r="AQ133" s="59"/>
      <c r="AR133" s="59"/>
      <c r="AS133" s="59"/>
      <c r="AT133" s="59"/>
      <c r="AU133" s="59"/>
      <c r="AV133" s="59"/>
    </row>
    <row r="134" spans="1:48" x14ac:dyDescent="0.3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  <c r="AH134" s="59"/>
      <c r="AI134" s="59"/>
      <c r="AJ134" s="59"/>
      <c r="AK134" s="59"/>
      <c r="AL134" s="59"/>
      <c r="AM134" s="59"/>
      <c r="AN134" s="59"/>
      <c r="AO134" s="59"/>
      <c r="AP134" s="59"/>
      <c r="AQ134" s="59"/>
      <c r="AR134" s="59"/>
      <c r="AS134" s="59"/>
      <c r="AT134" s="59"/>
      <c r="AU134" s="59"/>
      <c r="AV134" s="59"/>
    </row>
    <row r="135" spans="1:48" x14ac:dyDescent="0.3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  <c r="AH135" s="59"/>
      <c r="AI135" s="59"/>
      <c r="AJ135" s="59"/>
      <c r="AK135" s="59"/>
      <c r="AL135" s="59"/>
      <c r="AM135" s="59"/>
      <c r="AN135" s="59"/>
      <c r="AO135" s="59"/>
      <c r="AP135" s="59"/>
      <c r="AQ135" s="59"/>
      <c r="AR135" s="59"/>
      <c r="AS135" s="59"/>
      <c r="AT135" s="59"/>
      <c r="AU135" s="59"/>
      <c r="AV135" s="59"/>
    </row>
    <row r="136" spans="1:48" x14ac:dyDescent="0.3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  <c r="AH136" s="59"/>
      <c r="AI136" s="59"/>
      <c r="AJ136" s="59"/>
      <c r="AK136" s="59"/>
      <c r="AL136" s="59"/>
      <c r="AM136" s="59"/>
      <c r="AN136" s="59"/>
      <c r="AO136" s="59"/>
      <c r="AP136" s="59"/>
      <c r="AQ136" s="59"/>
      <c r="AR136" s="59"/>
      <c r="AS136" s="59"/>
      <c r="AT136" s="59"/>
      <c r="AU136" s="59"/>
      <c r="AV136" s="59"/>
    </row>
    <row r="137" spans="1:48" x14ac:dyDescent="0.3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  <c r="AG137"/>
      <c r="AH137" s="59"/>
      <c r="AI137" s="59"/>
      <c r="AJ137" s="59"/>
      <c r="AK137" s="59"/>
      <c r="AL137" s="59"/>
      <c r="AM137" s="59"/>
      <c r="AN137" s="59"/>
      <c r="AO137" s="59"/>
      <c r="AP137" s="59"/>
      <c r="AQ137" s="59"/>
      <c r="AR137" s="59"/>
      <c r="AS137" s="59"/>
      <c r="AT137" s="59"/>
      <c r="AU137" s="59"/>
      <c r="AV137" s="59"/>
    </row>
    <row r="138" spans="1:48" x14ac:dyDescent="0.3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  <c r="AG138"/>
      <c r="AH138" s="59"/>
      <c r="AI138" s="59"/>
      <c r="AJ138" s="59"/>
      <c r="AK138" s="59"/>
      <c r="AL138" s="59"/>
      <c r="AM138" s="59"/>
      <c r="AN138" s="59"/>
      <c r="AO138" s="59"/>
      <c r="AP138" s="59"/>
      <c r="AQ138" s="59"/>
      <c r="AR138" s="59"/>
      <c r="AS138" s="59"/>
      <c r="AT138" s="59"/>
      <c r="AU138" s="59"/>
      <c r="AV138" s="59"/>
    </row>
    <row r="139" spans="1:48" x14ac:dyDescent="0.3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  <c r="AG139"/>
      <c r="AH139" s="59"/>
      <c r="AI139" s="59"/>
      <c r="AJ139" s="59"/>
      <c r="AK139" s="59"/>
      <c r="AL139" s="59"/>
      <c r="AM139" s="59"/>
      <c r="AN139" s="59"/>
      <c r="AO139" s="59"/>
      <c r="AP139" s="59"/>
      <c r="AQ139" s="59"/>
      <c r="AR139" s="59"/>
      <c r="AS139" s="59"/>
      <c r="AT139" s="59"/>
      <c r="AU139" s="59"/>
      <c r="AV139" s="59"/>
    </row>
    <row r="140" spans="1:48" x14ac:dyDescent="0.3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  <c r="AH140" s="59"/>
      <c r="AI140" s="59"/>
      <c r="AJ140" s="59"/>
      <c r="AK140" s="59"/>
      <c r="AL140" s="59"/>
      <c r="AM140" s="59"/>
      <c r="AN140" s="59"/>
      <c r="AO140" s="59"/>
      <c r="AP140" s="59"/>
      <c r="AQ140" s="59"/>
      <c r="AR140" s="59"/>
      <c r="AS140" s="59"/>
      <c r="AT140" s="59"/>
      <c r="AU140" s="59"/>
      <c r="AV140" s="59"/>
    </row>
    <row r="141" spans="1:48" x14ac:dyDescent="0.3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H141" s="59"/>
      <c r="AI141" s="59"/>
      <c r="AJ141" s="59"/>
      <c r="AK141" s="59"/>
      <c r="AL141" s="59"/>
      <c r="AM141" s="59"/>
      <c r="AN141" s="59"/>
      <c r="AO141" s="59"/>
      <c r="AP141" s="59"/>
      <c r="AQ141" s="59"/>
      <c r="AR141" s="59"/>
      <c r="AS141" s="59"/>
      <c r="AT141" s="59"/>
      <c r="AU141" s="59"/>
      <c r="AV141" s="59"/>
    </row>
    <row r="142" spans="1:48" x14ac:dyDescent="0.3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  <c r="AH142" s="59"/>
      <c r="AI142" s="59"/>
      <c r="AJ142" s="59"/>
      <c r="AK142" s="59"/>
      <c r="AL142" s="59"/>
      <c r="AM142" s="59"/>
      <c r="AN142" s="59"/>
      <c r="AO142" s="59"/>
      <c r="AP142" s="59"/>
      <c r="AQ142" s="59"/>
      <c r="AR142" s="59"/>
      <c r="AS142" s="59"/>
      <c r="AT142" s="59"/>
      <c r="AU142" s="59"/>
      <c r="AV142" s="59"/>
    </row>
    <row r="143" spans="1:48" x14ac:dyDescent="0.3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  <c r="AH143" s="59"/>
      <c r="AI143" s="59"/>
      <c r="AJ143" s="59"/>
      <c r="AK143" s="59"/>
      <c r="AL143" s="59"/>
      <c r="AM143" s="59"/>
      <c r="AN143" s="59"/>
      <c r="AO143" s="59"/>
      <c r="AP143" s="59"/>
      <c r="AQ143" s="59"/>
      <c r="AR143" s="59"/>
      <c r="AS143" s="59"/>
      <c r="AT143" s="59"/>
      <c r="AU143" s="59"/>
      <c r="AV143" s="59"/>
    </row>
    <row r="144" spans="1:48" x14ac:dyDescent="0.3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  <c r="AH144" s="59"/>
      <c r="AI144" s="59"/>
      <c r="AJ144" s="59"/>
      <c r="AK144" s="59"/>
      <c r="AL144" s="59"/>
      <c r="AM144" s="59"/>
      <c r="AN144" s="59"/>
      <c r="AO144" s="59"/>
      <c r="AP144" s="59"/>
      <c r="AQ144" s="59"/>
      <c r="AR144" s="59"/>
      <c r="AS144" s="59"/>
      <c r="AT144" s="59"/>
      <c r="AU144" s="59"/>
      <c r="AV144" s="59"/>
    </row>
    <row r="145" spans="1:48" x14ac:dyDescent="0.3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  <c r="AG145"/>
      <c r="AH145" s="59"/>
      <c r="AI145" s="59"/>
      <c r="AJ145" s="59"/>
      <c r="AK145" s="59"/>
      <c r="AL145" s="59"/>
      <c r="AM145" s="59"/>
      <c r="AN145" s="59"/>
      <c r="AO145" s="59"/>
      <c r="AP145" s="59"/>
      <c r="AQ145" s="59"/>
      <c r="AR145" s="59"/>
      <c r="AS145" s="59"/>
      <c r="AT145" s="59"/>
      <c r="AU145" s="59"/>
      <c r="AV145" s="59"/>
    </row>
    <row r="146" spans="1:48" x14ac:dyDescent="0.3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  <c r="AH146" s="59"/>
      <c r="AI146" s="59"/>
      <c r="AJ146" s="59"/>
      <c r="AK146" s="59"/>
      <c r="AL146" s="59"/>
      <c r="AM146" s="59"/>
      <c r="AN146" s="59"/>
      <c r="AO146" s="59"/>
      <c r="AP146" s="59"/>
      <c r="AQ146" s="59"/>
      <c r="AR146" s="59"/>
      <c r="AS146" s="59"/>
      <c r="AT146" s="59"/>
      <c r="AU146" s="59"/>
      <c r="AV146" s="59"/>
    </row>
    <row r="147" spans="1:48" x14ac:dyDescent="0.3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  <c r="AG147"/>
      <c r="AH147" s="59"/>
      <c r="AI147" s="59"/>
      <c r="AJ147" s="59"/>
      <c r="AK147" s="59"/>
      <c r="AL147" s="59"/>
      <c r="AM147" s="59"/>
      <c r="AN147" s="59"/>
      <c r="AO147" s="59"/>
      <c r="AP147" s="59"/>
      <c r="AQ147" s="59"/>
      <c r="AR147" s="59"/>
      <c r="AS147" s="59"/>
      <c r="AT147" s="59"/>
      <c r="AU147" s="59"/>
      <c r="AV147" s="59"/>
    </row>
    <row r="148" spans="1:48" x14ac:dyDescent="0.3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  <c r="AH148" s="59"/>
      <c r="AI148" s="59"/>
      <c r="AJ148" s="59"/>
      <c r="AK148" s="59"/>
      <c r="AL148" s="59"/>
      <c r="AM148" s="59"/>
      <c r="AN148" s="59"/>
      <c r="AO148" s="59"/>
      <c r="AP148" s="59"/>
      <c r="AQ148" s="59"/>
      <c r="AR148" s="59"/>
      <c r="AS148" s="59"/>
      <c r="AT148" s="59"/>
      <c r="AU148" s="59"/>
      <c r="AV148" s="59"/>
    </row>
    <row r="149" spans="1:48" x14ac:dyDescent="0.3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  <c r="AG149"/>
      <c r="AH149" s="59"/>
      <c r="AI149" s="59"/>
      <c r="AJ149" s="59"/>
      <c r="AK149" s="59"/>
      <c r="AL149" s="59"/>
      <c r="AM149" s="59"/>
      <c r="AN149" s="59"/>
      <c r="AO149" s="59"/>
      <c r="AP149" s="59"/>
      <c r="AQ149" s="59"/>
      <c r="AR149" s="59"/>
      <c r="AS149" s="59"/>
      <c r="AT149" s="59"/>
      <c r="AU149" s="59"/>
      <c r="AV149" s="59"/>
    </row>
    <row r="150" spans="1:48" x14ac:dyDescent="0.3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  <c r="AG150"/>
      <c r="AH150" s="59"/>
      <c r="AI150" s="59"/>
      <c r="AJ150" s="59"/>
      <c r="AK150" s="59"/>
      <c r="AL150" s="59"/>
      <c r="AM150" s="59"/>
      <c r="AN150" s="59"/>
      <c r="AO150" s="59"/>
      <c r="AP150" s="59"/>
      <c r="AQ150" s="59"/>
      <c r="AR150" s="59"/>
      <c r="AS150" s="59"/>
      <c r="AT150" s="59"/>
      <c r="AU150" s="59"/>
      <c r="AV150" s="59"/>
    </row>
    <row r="151" spans="1:48" x14ac:dyDescent="0.3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  <c r="AG151"/>
      <c r="AH151" s="59"/>
      <c r="AI151" s="59"/>
      <c r="AJ151" s="59"/>
      <c r="AK151" s="59"/>
      <c r="AL151" s="59"/>
      <c r="AM151" s="59"/>
      <c r="AN151" s="59"/>
      <c r="AO151" s="59"/>
      <c r="AP151" s="59"/>
      <c r="AQ151" s="59"/>
      <c r="AR151" s="59"/>
      <c r="AS151" s="59"/>
      <c r="AT151" s="59"/>
      <c r="AU151" s="59"/>
      <c r="AV151" s="59"/>
    </row>
    <row r="152" spans="1:48" x14ac:dyDescent="0.3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  <c r="AE152"/>
      <c r="AF152"/>
      <c r="AG152"/>
      <c r="AH152" s="59"/>
      <c r="AI152" s="59"/>
      <c r="AJ152" s="59"/>
      <c r="AK152" s="59"/>
      <c r="AL152" s="59"/>
      <c r="AM152" s="59"/>
      <c r="AN152" s="59"/>
      <c r="AO152" s="59"/>
      <c r="AP152" s="59"/>
      <c r="AQ152" s="59"/>
      <c r="AR152" s="59"/>
      <c r="AS152" s="59"/>
      <c r="AT152" s="59"/>
      <c r="AU152" s="59"/>
      <c r="AV152" s="59"/>
    </row>
    <row r="153" spans="1:48" x14ac:dyDescent="0.3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  <c r="AE153"/>
      <c r="AF153"/>
      <c r="AG153"/>
      <c r="AH153" s="59"/>
      <c r="AI153" s="59"/>
      <c r="AJ153" s="59"/>
      <c r="AK153" s="59"/>
      <c r="AL153" s="59"/>
      <c r="AM153" s="59"/>
      <c r="AN153" s="59"/>
      <c r="AO153" s="59"/>
      <c r="AP153" s="59"/>
      <c r="AQ153" s="59"/>
      <c r="AR153" s="59"/>
      <c r="AS153" s="59"/>
      <c r="AT153" s="59"/>
      <c r="AU153" s="59"/>
      <c r="AV153" s="59"/>
    </row>
    <row r="154" spans="1:48" x14ac:dyDescent="0.3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  <c r="AH154" s="59"/>
      <c r="AI154" s="59"/>
      <c r="AJ154" s="59"/>
      <c r="AK154" s="59"/>
      <c r="AL154" s="59"/>
      <c r="AM154" s="59"/>
      <c r="AN154" s="59"/>
      <c r="AO154" s="59"/>
      <c r="AP154" s="59"/>
      <c r="AQ154" s="59"/>
      <c r="AR154" s="59"/>
      <c r="AS154" s="59"/>
      <c r="AT154" s="59"/>
      <c r="AU154" s="59"/>
      <c r="AV154" s="59"/>
    </row>
    <row r="155" spans="1:48" x14ac:dyDescent="0.3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  <c r="AE155"/>
      <c r="AF155"/>
      <c r="AG155"/>
      <c r="AH155" s="59"/>
      <c r="AI155" s="59"/>
      <c r="AJ155" s="59"/>
      <c r="AK155" s="59"/>
      <c r="AL155" s="59"/>
      <c r="AM155" s="59"/>
      <c r="AN155" s="59"/>
      <c r="AO155" s="59"/>
      <c r="AP155" s="59"/>
      <c r="AQ155" s="59"/>
      <c r="AR155" s="59"/>
      <c r="AS155" s="59"/>
      <c r="AT155" s="59"/>
      <c r="AU155" s="59"/>
      <c r="AV155" s="59"/>
    </row>
    <row r="156" spans="1:48" x14ac:dyDescent="0.3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  <c r="AE156"/>
      <c r="AF156"/>
      <c r="AG156"/>
      <c r="AH156" s="59"/>
      <c r="AI156" s="59"/>
      <c r="AJ156" s="59"/>
      <c r="AK156" s="59"/>
      <c r="AL156" s="59"/>
      <c r="AM156" s="59"/>
      <c r="AN156" s="59"/>
      <c r="AO156" s="59"/>
      <c r="AP156" s="59"/>
      <c r="AQ156" s="59"/>
      <c r="AR156" s="59"/>
      <c r="AS156" s="59"/>
      <c r="AT156" s="59"/>
      <c r="AU156" s="59"/>
      <c r="AV156" s="59"/>
    </row>
    <row r="157" spans="1:48" x14ac:dyDescent="0.3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  <c r="AE157"/>
      <c r="AF157"/>
      <c r="AG157"/>
      <c r="AH157" s="59"/>
      <c r="AI157" s="59"/>
      <c r="AJ157" s="59"/>
      <c r="AK157" s="59"/>
      <c r="AL157" s="59"/>
      <c r="AM157" s="59"/>
      <c r="AN157" s="59"/>
      <c r="AO157" s="59"/>
      <c r="AP157" s="59"/>
      <c r="AQ157" s="59"/>
      <c r="AR157" s="59"/>
      <c r="AS157" s="59"/>
      <c r="AT157" s="59"/>
      <c r="AU157" s="59"/>
      <c r="AV157" s="59"/>
    </row>
    <row r="158" spans="1:48" x14ac:dyDescent="0.3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  <c r="AE158"/>
      <c r="AF158"/>
      <c r="AG158"/>
      <c r="AH158" s="59"/>
      <c r="AI158" s="59"/>
      <c r="AJ158" s="59"/>
      <c r="AK158" s="59"/>
      <c r="AL158" s="59"/>
      <c r="AM158" s="59"/>
      <c r="AN158" s="59"/>
      <c r="AO158" s="59"/>
      <c r="AP158" s="59"/>
      <c r="AQ158" s="59"/>
      <c r="AR158" s="59"/>
      <c r="AS158" s="59"/>
      <c r="AT158" s="59"/>
      <c r="AU158" s="59"/>
      <c r="AV158" s="59"/>
    </row>
    <row r="159" spans="1:48" x14ac:dyDescent="0.3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  <c r="AE159"/>
      <c r="AF159"/>
      <c r="AG159"/>
      <c r="AH159" s="59"/>
      <c r="AI159" s="59"/>
      <c r="AJ159" s="59"/>
      <c r="AK159" s="59"/>
      <c r="AL159" s="59"/>
      <c r="AM159" s="59"/>
      <c r="AN159" s="59"/>
      <c r="AO159" s="59"/>
      <c r="AP159" s="59"/>
      <c r="AQ159" s="59"/>
      <c r="AR159" s="59"/>
      <c r="AS159" s="59"/>
      <c r="AT159" s="59"/>
      <c r="AU159" s="59"/>
      <c r="AV159" s="59"/>
    </row>
    <row r="160" spans="1:48" x14ac:dyDescent="0.3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  <c r="AG160"/>
      <c r="AH160" s="59"/>
      <c r="AI160" s="59"/>
      <c r="AJ160" s="59"/>
      <c r="AK160" s="59"/>
      <c r="AL160" s="59"/>
      <c r="AM160" s="59"/>
      <c r="AN160" s="59"/>
      <c r="AO160" s="59"/>
      <c r="AP160" s="59"/>
      <c r="AQ160" s="59"/>
      <c r="AR160" s="59"/>
      <c r="AS160" s="59"/>
      <c r="AT160" s="59"/>
      <c r="AU160" s="59"/>
      <c r="AV160" s="59"/>
    </row>
    <row r="161" spans="1:48" x14ac:dyDescent="0.3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  <c r="AG161"/>
      <c r="AH161" s="59"/>
      <c r="AI161" s="59"/>
      <c r="AJ161" s="59"/>
      <c r="AK161" s="59"/>
      <c r="AL161" s="59"/>
      <c r="AM161" s="59"/>
      <c r="AN161" s="59"/>
      <c r="AO161" s="59"/>
      <c r="AP161" s="59"/>
      <c r="AQ161" s="59"/>
      <c r="AR161" s="59"/>
      <c r="AS161" s="59"/>
      <c r="AT161" s="59"/>
      <c r="AU161" s="59"/>
      <c r="AV161" s="59"/>
    </row>
    <row r="162" spans="1:48" x14ac:dyDescent="0.3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  <c r="AE162"/>
      <c r="AF162"/>
      <c r="AG162"/>
      <c r="AH162" s="59"/>
      <c r="AI162" s="59"/>
      <c r="AJ162" s="59"/>
      <c r="AK162" s="59"/>
      <c r="AL162" s="59"/>
      <c r="AM162" s="59"/>
      <c r="AN162" s="59"/>
      <c r="AO162" s="59"/>
      <c r="AP162" s="59"/>
      <c r="AQ162" s="59"/>
      <c r="AR162" s="59"/>
      <c r="AS162" s="59"/>
      <c r="AT162" s="59"/>
      <c r="AU162" s="59"/>
      <c r="AV162" s="59"/>
    </row>
    <row r="163" spans="1:48" x14ac:dyDescent="0.3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  <c r="AE163"/>
      <c r="AF163"/>
      <c r="AG163"/>
      <c r="AH163" s="59"/>
      <c r="AI163" s="59"/>
      <c r="AJ163" s="59"/>
      <c r="AK163" s="59"/>
      <c r="AL163" s="59"/>
      <c r="AM163" s="59"/>
      <c r="AN163" s="59"/>
      <c r="AO163" s="59"/>
      <c r="AP163" s="59"/>
      <c r="AQ163" s="59"/>
      <c r="AR163" s="59"/>
      <c r="AS163" s="59"/>
      <c r="AT163" s="59"/>
      <c r="AU163" s="59"/>
      <c r="AV163" s="59"/>
    </row>
    <row r="164" spans="1:48" x14ac:dyDescent="0.3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  <c r="AE164"/>
      <c r="AF164"/>
      <c r="AG164"/>
      <c r="AH164" s="59"/>
      <c r="AI164" s="59"/>
      <c r="AJ164" s="59"/>
      <c r="AK164" s="59"/>
      <c r="AL164" s="59"/>
      <c r="AM164" s="59"/>
      <c r="AN164" s="59"/>
      <c r="AO164" s="59"/>
      <c r="AP164" s="59"/>
      <c r="AQ164" s="59"/>
      <c r="AR164" s="59"/>
      <c r="AS164" s="59"/>
      <c r="AT164" s="59"/>
      <c r="AU164" s="59"/>
      <c r="AV164" s="59"/>
    </row>
    <row r="165" spans="1:48" x14ac:dyDescent="0.3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  <c r="AE165"/>
      <c r="AF165"/>
      <c r="AG165"/>
      <c r="AH165"/>
      <c r="AI165"/>
      <c r="AJ165"/>
      <c r="AK165"/>
      <c r="AL165"/>
      <c r="AM165"/>
      <c r="AN165"/>
      <c r="AO165"/>
      <c r="AP165"/>
      <c r="AQ165"/>
      <c r="AR165"/>
      <c r="AS165"/>
      <c r="AT165"/>
    </row>
  </sheetData>
  <mergeCells count="2">
    <mergeCell ref="A1:AG1"/>
    <mergeCell ref="D33:D38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1B474A-0AE3-41D2-BA6B-ED2A763D1A50}">
  <dimension ref="A1:AH40"/>
  <sheetViews>
    <sheetView workbookViewId="0">
      <selection activeCell="G35" sqref="G35"/>
    </sheetView>
  </sheetViews>
  <sheetFormatPr defaultRowHeight="14.4" x14ac:dyDescent="0.3"/>
  <cols>
    <col min="1" max="1" width="15.6640625" customWidth="1"/>
    <col min="2" max="2" width="15.44140625" customWidth="1"/>
    <col min="3" max="3" width="21.109375" customWidth="1"/>
    <col min="4" max="4" width="28.5546875" customWidth="1"/>
    <col min="5" max="5" width="29" customWidth="1"/>
    <col min="6" max="8" width="16.33203125" customWidth="1"/>
    <col min="9" max="9" width="12.6640625" customWidth="1"/>
    <col min="10" max="10" width="11.44140625" customWidth="1"/>
    <col min="11" max="11" width="11.88671875" customWidth="1"/>
    <col min="12" max="12" width="12.5546875" customWidth="1"/>
    <col min="13" max="13" width="21.33203125" customWidth="1"/>
    <col min="14" max="14" width="16.88671875" customWidth="1"/>
    <col min="15" max="15" width="21.33203125" customWidth="1"/>
    <col min="16" max="16" width="18.33203125" customWidth="1"/>
    <col min="17" max="17" width="14.109375" customWidth="1"/>
    <col min="18" max="18" width="17.109375" customWidth="1"/>
    <col min="19" max="19" width="14.109375" customWidth="1"/>
    <col min="20" max="20" width="18.44140625" customWidth="1"/>
    <col min="21" max="33" width="18.33203125" customWidth="1"/>
  </cols>
  <sheetData>
    <row r="1" spans="1:33" ht="17.399999999999999" x14ac:dyDescent="0.3">
      <c r="A1" s="234" t="s">
        <v>658</v>
      </c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234"/>
      <c r="M1" s="234"/>
      <c r="N1" s="234"/>
      <c r="O1" s="234"/>
      <c r="P1" s="234"/>
      <c r="Q1" s="234"/>
      <c r="R1" s="234"/>
      <c r="S1" s="234"/>
      <c r="T1" s="234"/>
      <c r="U1" s="234"/>
      <c r="V1" s="234"/>
      <c r="W1" s="234"/>
      <c r="X1" s="234"/>
      <c r="Y1" s="234"/>
      <c r="Z1" s="234"/>
      <c r="AA1" s="234"/>
      <c r="AB1" s="234"/>
      <c r="AC1" s="234"/>
      <c r="AD1" s="234"/>
      <c r="AE1" s="234"/>
      <c r="AF1" s="234"/>
      <c r="AG1" s="234"/>
    </row>
    <row r="2" spans="1:33" x14ac:dyDescent="0.3">
      <c r="A2" s="60" t="s">
        <v>659</v>
      </c>
      <c r="B2" s="60" t="s">
        <v>660</v>
      </c>
      <c r="C2" s="60" t="s">
        <v>661</v>
      </c>
      <c r="D2" s="60" t="s">
        <v>662</v>
      </c>
      <c r="E2" s="60" t="s">
        <v>663</v>
      </c>
      <c r="F2" s="60" t="s">
        <v>664</v>
      </c>
      <c r="G2" s="60" t="s">
        <v>169</v>
      </c>
      <c r="H2" s="60" t="s">
        <v>665</v>
      </c>
      <c r="I2" s="60" t="s">
        <v>8</v>
      </c>
      <c r="J2" s="60" t="s">
        <v>182</v>
      </c>
      <c r="K2" s="60" t="s">
        <v>183</v>
      </c>
      <c r="L2" s="60" t="s">
        <v>184</v>
      </c>
      <c r="M2" s="60" t="s">
        <v>185</v>
      </c>
      <c r="N2" s="60" t="s">
        <v>186</v>
      </c>
      <c r="O2" s="60" t="s">
        <v>187</v>
      </c>
      <c r="P2" s="60" t="s">
        <v>188</v>
      </c>
      <c r="Q2" s="60" t="s">
        <v>189</v>
      </c>
      <c r="R2" s="60" t="s">
        <v>190</v>
      </c>
      <c r="S2" s="60" t="s">
        <v>191</v>
      </c>
      <c r="T2" s="60" t="s">
        <v>192</v>
      </c>
      <c r="U2" s="60" t="s">
        <v>193</v>
      </c>
      <c r="V2" s="60" t="s">
        <v>194</v>
      </c>
      <c r="W2" s="60" t="s">
        <v>195</v>
      </c>
      <c r="X2" s="60" t="s">
        <v>196</v>
      </c>
      <c r="Y2" s="60" t="s">
        <v>197</v>
      </c>
      <c r="Z2" s="60" t="s">
        <v>198</v>
      </c>
      <c r="AA2" s="60" t="s">
        <v>199</v>
      </c>
      <c r="AB2" s="60" t="s">
        <v>200</v>
      </c>
      <c r="AC2" s="60" t="s">
        <v>206</v>
      </c>
      <c r="AD2" s="60" t="s">
        <v>207</v>
      </c>
      <c r="AE2" s="60" t="s">
        <v>208</v>
      </c>
      <c r="AF2" s="60" t="s">
        <v>209</v>
      </c>
      <c r="AG2" s="60" t="s">
        <v>666</v>
      </c>
    </row>
    <row r="3" spans="1:33" x14ac:dyDescent="0.3">
      <c r="A3" s="60"/>
      <c r="B3" s="60"/>
      <c r="C3" s="60"/>
      <c r="D3" s="60"/>
      <c r="E3" s="60"/>
      <c r="F3" s="60"/>
      <c r="G3" s="60"/>
      <c r="H3" s="60"/>
      <c r="I3" s="60"/>
      <c r="J3" s="60"/>
      <c r="K3" s="60" t="s">
        <v>13</v>
      </c>
      <c r="L3" s="60"/>
      <c r="M3" s="60" t="s">
        <v>210</v>
      </c>
      <c r="N3" s="60" t="s">
        <v>210</v>
      </c>
      <c r="O3" s="60" t="s">
        <v>210</v>
      </c>
      <c r="P3" s="60" t="s">
        <v>210</v>
      </c>
      <c r="Q3" s="60" t="s">
        <v>210</v>
      </c>
      <c r="R3" s="60" t="s">
        <v>13</v>
      </c>
      <c r="S3" s="60" t="s">
        <v>211</v>
      </c>
      <c r="T3" s="60"/>
      <c r="U3" s="60"/>
      <c r="V3" s="60" t="s">
        <v>212</v>
      </c>
      <c r="W3" s="60" t="s">
        <v>212</v>
      </c>
      <c r="X3" s="60" t="s">
        <v>212</v>
      </c>
      <c r="Y3" s="60" t="s">
        <v>212</v>
      </c>
      <c r="Z3" s="60" t="s">
        <v>212</v>
      </c>
      <c r="AA3" s="60" t="s">
        <v>210</v>
      </c>
      <c r="AB3" s="60"/>
      <c r="AC3" s="60" t="s">
        <v>210</v>
      </c>
      <c r="AD3" s="60" t="s">
        <v>210</v>
      </c>
      <c r="AE3" s="60" t="s">
        <v>210</v>
      </c>
      <c r="AF3" s="60" t="s">
        <v>210</v>
      </c>
      <c r="AG3" s="60" t="s">
        <v>210</v>
      </c>
    </row>
    <row r="4" spans="1:33" x14ac:dyDescent="0.3">
      <c r="A4" s="62" t="s">
        <v>741</v>
      </c>
      <c r="B4" s="62" t="s">
        <v>668</v>
      </c>
      <c r="C4" s="62">
        <v>29</v>
      </c>
      <c r="D4" s="62" t="s">
        <v>669</v>
      </c>
      <c r="E4" s="62" t="s">
        <v>670</v>
      </c>
      <c r="F4" s="62" t="s">
        <v>671</v>
      </c>
      <c r="G4" s="62">
        <v>1</v>
      </c>
      <c r="H4" s="62" t="s">
        <v>672</v>
      </c>
      <c r="I4" s="62" t="s">
        <v>55</v>
      </c>
      <c r="J4" s="62" t="s">
        <v>225</v>
      </c>
      <c r="K4" s="62" t="s">
        <v>304</v>
      </c>
      <c r="L4" s="62">
        <v>2.5</v>
      </c>
      <c r="M4" s="62">
        <v>5</v>
      </c>
      <c r="N4" s="62">
        <v>1</v>
      </c>
      <c r="O4" s="62">
        <v>9</v>
      </c>
      <c r="P4" s="62">
        <v>0.95</v>
      </c>
      <c r="Q4" s="62">
        <v>1.8</v>
      </c>
      <c r="R4" s="62">
        <v>0.2</v>
      </c>
      <c r="S4" s="62">
        <v>1.4E-2</v>
      </c>
      <c r="T4" s="62">
        <v>5.2</v>
      </c>
      <c r="U4" s="62">
        <v>5.9</v>
      </c>
      <c r="V4" s="62">
        <v>5.6000000000000001E-2</v>
      </c>
      <c r="W4" s="62">
        <v>0.34</v>
      </c>
      <c r="X4" s="62">
        <v>0.03</v>
      </c>
      <c r="Y4" s="62">
        <v>0.02</v>
      </c>
      <c r="Z4" s="62">
        <v>0.02</v>
      </c>
      <c r="AA4" s="62">
        <v>0.09</v>
      </c>
      <c r="AB4" s="62">
        <v>8.1</v>
      </c>
      <c r="AC4" s="62">
        <v>0.45</v>
      </c>
      <c r="AD4" s="62">
        <v>19.899999999999999</v>
      </c>
      <c r="AE4" s="62">
        <v>0.49</v>
      </c>
      <c r="AF4" s="62">
        <v>0.88</v>
      </c>
      <c r="AG4" s="62">
        <v>0.65</v>
      </c>
    </row>
    <row r="5" spans="1:33" x14ac:dyDescent="0.3">
      <c r="A5" s="63" t="s">
        <v>742</v>
      </c>
      <c r="B5" s="63" t="s">
        <v>668</v>
      </c>
      <c r="C5" s="63">
        <v>30</v>
      </c>
      <c r="D5" s="63" t="s">
        <v>669</v>
      </c>
      <c r="E5" s="63" t="s">
        <v>670</v>
      </c>
      <c r="F5" s="63" t="s">
        <v>674</v>
      </c>
      <c r="G5" s="63">
        <v>2</v>
      </c>
      <c r="H5" s="63" t="s">
        <v>672</v>
      </c>
      <c r="I5" s="63" t="s">
        <v>55</v>
      </c>
      <c r="J5" s="63" t="s">
        <v>743</v>
      </c>
      <c r="K5" s="63" t="s">
        <v>304</v>
      </c>
      <c r="L5" s="63">
        <v>2.5</v>
      </c>
      <c r="M5" s="63">
        <v>2</v>
      </c>
      <c r="N5" s="63">
        <v>0.9</v>
      </c>
      <c r="O5" s="63">
        <v>7</v>
      </c>
      <c r="P5" s="63">
        <v>17</v>
      </c>
      <c r="Q5" s="63">
        <v>2.4</v>
      </c>
      <c r="R5" s="63">
        <v>0.25</v>
      </c>
      <c r="S5" s="63">
        <v>1.4E-2</v>
      </c>
      <c r="T5" s="63">
        <v>4.9000000000000004</v>
      </c>
      <c r="U5" s="63">
        <v>5.5</v>
      </c>
      <c r="V5" s="63">
        <v>5.7000000000000002E-2</v>
      </c>
      <c r="W5" s="63">
        <v>0.28999999999999998</v>
      </c>
      <c r="X5" s="63">
        <v>0.02</v>
      </c>
      <c r="Y5" s="63">
        <v>0.03</v>
      </c>
      <c r="Z5" s="63">
        <v>0.01</v>
      </c>
      <c r="AA5" s="63">
        <v>0.11</v>
      </c>
      <c r="AB5" s="63">
        <v>2.2999999999999998</v>
      </c>
      <c r="AC5" s="63">
        <v>0.35</v>
      </c>
      <c r="AD5" s="63">
        <v>19</v>
      </c>
      <c r="AE5" s="63">
        <v>0.49</v>
      </c>
      <c r="AF5" s="63">
        <v>1.22</v>
      </c>
      <c r="AG5" s="63">
        <v>0.71</v>
      </c>
    </row>
    <row r="6" spans="1:33" x14ac:dyDescent="0.3">
      <c r="A6" s="63" t="s">
        <v>744</v>
      </c>
      <c r="B6" s="63" t="s">
        <v>668</v>
      </c>
      <c r="C6" s="63">
        <v>31</v>
      </c>
      <c r="D6" s="63" t="s">
        <v>669</v>
      </c>
      <c r="E6" s="63" t="s">
        <v>670</v>
      </c>
      <c r="F6" s="63" t="s">
        <v>676</v>
      </c>
      <c r="G6" s="63">
        <v>3</v>
      </c>
      <c r="H6" s="63" t="s">
        <v>672</v>
      </c>
      <c r="I6" s="63" t="s">
        <v>55</v>
      </c>
      <c r="J6" s="63" t="s">
        <v>743</v>
      </c>
      <c r="K6" s="63">
        <v>5</v>
      </c>
      <c r="L6" s="63">
        <v>2.5</v>
      </c>
      <c r="M6" s="63">
        <v>0.9</v>
      </c>
      <c r="N6" s="63">
        <v>0.9</v>
      </c>
      <c r="O6" s="63">
        <v>9</v>
      </c>
      <c r="P6" s="63">
        <v>0.95</v>
      </c>
      <c r="Q6" s="63">
        <v>2</v>
      </c>
      <c r="R6" s="63">
        <v>0.23</v>
      </c>
      <c r="S6" s="63">
        <v>8.9999999999999993E-3</v>
      </c>
      <c r="T6" s="63">
        <v>4.8</v>
      </c>
      <c r="U6" s="63">
        <v>5.5</v>
      </c>
      <c r="V6" s="63">
        <v>6.2E-2</v>
      </c>
      <c r="W6" s="63">
        <v>0.25</v>
      </c>
      <c r="X6" s="63">
        <v>0.01</v>
      </c>
      <c r="Y6" s="63">
        <v>0.02</v>
      </c>
      <c r="Z6" s="63">
        <v>8.9999999999999993E-3</v>
      </c>
      <c r="AA6" s="63">
        <v>0.13</v>
      </c>
      <c r="AB6" s="63">
        <v>3.7</v>
      </c>
      <c r="AC6" s="63">
        <v>0.38</v>
      </c>
      <c r="AD6" s="63">
        <v>15.2</v>
      </c>
      <c r="AE6" s="63">
        <v>0.51</v>
      </c>
      <c r="AF6" s="63">
        <v>0.73</v>
      </c>
      <c r="AG6" s="63">
        <v>1.02</v>
      </c>
    </row>
    <row r="7" spans="1:33" x14ac:dyDescent="0.3">
      <c r="A7" s="64" t="s">
        <v>745</v>
      </c>
      <c r="B7" s="64" t="s">
        <v>668</v>
      </c>
      <c r="C7" s="64">
        <v>32</v>
      </c>
      <c r="D7" s="64" t="s">
        <v>669</v>
      </c>
      <c r="E7" s="64" t="s">
        <v>670</v>
      </c>
      <c r="F7" s="64" t="s">
        <v>678</v>
      </c>
      <c r="G7" s="64">
        <v>4</v>
      </c>
      <c r="H7" s="64" t="s">
        <v>672</v>
      </c>
      <c r="I7" s="64" t="s">
        <v>55</v>
      </c>
      <c r="J7" s="64" t="s">
        <v>743</v>
      </c>
      <c r="K7" s="64">
        <v>5</v>
      </c>
      <c r="L7" s="64">
        <v>2.5</v>
      </c>
      <c r="M7" s="64">
        <v>0.9</v>
      </c>
      <c r="N7" s="64">
        <v>0.9</v>
      </c>
      <c r="O7" s="64">
        <v>12</v>
      </c>
      <c r="P7" s="64">
        <v>0.95</v>
      </c>
      <c r="Q7" s="64">
        <v>1.4</v>
      </c>
      <c r="R7" s="64">
        <v>0.13</v>
      </c>
      <c r="S7" s="64">
        <v>8.9999999999999993E-3</v>
      </c>
      <c r="T7" s="64">
        <v>4.9000000000000004</v>
      </c>
      <c r="U7" s="64">
        <v>5.2</v>
      </c>
      <c r="V7" s="64">
        <v>5.2999999999999999E-2</v>
      </c>
      <c r="W7" s="64">
        <v>0.13</v>
      </c>
      <c r="X7" s="64">
        <v>0.02</v>
      </c>
      <c r="Y7" s="64">
        <v>0.01</v>
      </c>
      <c r="Z7" s="64">
        <v>8.9999999999999993E-3</v>
      </c>
      <c r="AA7" s="64">
        <v>0.11</v>
      </c>
      <c r="AB7" s="64">
        <v>4.7</v>
      </c>
      <c r="AC7" s="64">
        <v>0.39</v>
      </c>
      <c r="AD7" s="64">
        <v>15.3</v>
      </c>
      <c r="AE7" s="64">
        <v>0.44</v>
      </c>
      <c r="AF7" s="64">
        <v>1.25</v>
      </c>
      <c r="AG7" s="64">
        <v>0.9</v>
      </c>
    </row>
    <row r="8" spans="1:33" x14ac:dyDescent="0.3">
      <c r="A8" s="62" t="s">
        <v>746</v>
      </c>
      <c r="B8" s="62" t="s">
        <v>668</v>
      </c>
      <c r="C8" s="62">
        <v>33</v>
      </c>
      <c r="D8" s="62" t="s">
        <v>680</v>
      </c>
      <c r="E8" s="62" t="s">
        <v>681</v>
      </c>
      <c r="F8" s="62" t="s">
        <v>682</v>
      </c>
      <c r="G8" s="62">
        <v>1</v>
      </c>
      <c r="H8" s="62" t="s">
        <v>672</v>
      </c>
      <c r="I8" s="62" t="s">
        <v>55</v>
      </c>
      <c r="J8" s="62" t="s">
        <v>225</v>
      </c>
      <c r="K8" s="62" t="s">
        <v>304</v>
      </c>
      <c r="L8" s="62">
        <v>2.5</v>
      </c>
      <c r="M8" s="62">
        <v>5</v>
      </c>
      <c r="N8" s="62">
        <v>3</v>
      </c>
      <c r="O8" s="62">
        <v>6</v>
      </c>
      <c r="P8" s="62">
        <v>0.95</v>
      </c>
      <c r="Q8" s="62">
        <v>1.6</v>
      </c>
      <c r="R8" s="62">
        <v>0.22</v>
      </c>
      <c r="S8" s="62">
        <v>0.02</v>
      </c>
      <c r="T8" s="62">
        <v>5</v>
      </c>
      <c r="U8" s="62">
        <v>5.7</v>
      </c>
      <c r="V8" s="62">
        <v>4.1000000000000002E-2</v>
      </c>
      <c r="W8" s="62">
        <v>0.28000000000000003</v>
      </c>
      <c r="X8" s="62">
        <v>0.03</v>
      </c>
      <c r="Y8" s="62">
        <v>0.02</v>
      </c>
      <c r="Z8" s="62">
        <v>0.02</v>
      </c>
      <c r="AA8" s="62">
        <v>0.12</v>
      </c>
      <c r="AB8" s="62">
        <v>3.4</v>
      </c>
      <c r="AC8" s="62">
        <v>0.37</v>
      </c>
      <c r="AD8" s="62">
        <v>15.9</v>
      </c>
      <c r="AE8" s="62">
        <v>1.03</v>
      </c>
      <c r="AF8" s="62">
        <v>0.59</v>
      </c>
      <c r="AG8" s="62">
        <v>0.61</v>
      </c>
    </row>
    <row r="9" spans="1:33" x14ac:dyDescent="0.3">
      <c r="A9" s="63" t="s">
        <v>747</v>
      </c>
      <c r="B9" s="63" t="s">
        <v>668</v>
      </c>
      <c r="C9" s="63">
        <v>34</v>
      </c>
      <c r="D9" s="63" t="s">
        <v>680</v>
      </c>
      <c r="E9" s="63" t="s">
        <v>681</v>
      </c>
      <c r="F9" s="63" t="s">
        <v>684</v>
      </c>
      <c r="G9" s="63">
        <v>2</v>
      </c>
      <c r="H9" s="63" t="s">
        <v>672</v>
      </c>
      <c r="I9" s="63" t="s">
        <v>55</v>
      </c>
      <c r="J9" s="63" t="s">
        <v>743</v>
      </c>
      <c r="K9" s="63">
        <v>5</v>
      </c>
      <c r="L9" s="63">
        <v>2.5</v>
      </c>
      <c r="M9" s="63">
        <v>0.9</v>
      </c>
      <c r="N9" s="63">
        <v>0.9</v>
      </c>
      <c r="O9" s="63">
        <v>6</v>
      </c>
      <c r="P9" s="63">
        <v>0.95</v>
      </c>
      <c r="Q9" s="63">
        <v>1.4</v>
      </c>
      <c r="R9" s="63">
        <v>0.19</v>
      </c>
      <c r="S9" s="63">
        <v>8.9999999999999993E-3</v>
      </c>
      <c r="T9" s="63">
        <v>4.9000000000000004</v>
      </c>
      <c r="U9" s="63">
        <v>5.4</v>
      </c>
      <c r="V9" s="63">
        <v>0.05</v>
      </c>
      <c r="W9" s="63">
        <v>0.19</v>
      </c>
      <c r="X9" s="63">
        <v>0.02</v>
      </c>
      <c r="Y9" s="63">
        <v>0.01</v>
      </c>
      <c r="Z9" s="63">
        <v>8.9999999999999993E-3</v>
      </c>
      <c r="AA9" s="63">
        <v>0.1</v>
      </c>
      <c r="AB9" s="63">
        <v>4</v>
      </c>
      <c r="AC9" s="63">
        <v>0.36</v>
      </c>
      <c r="AD9" s="63">
        <v>14</v>
      </c>
      <c r="AE9" s="63">
        <v>0.35</v>
      </c>
      <c r="AF9" s="63">
        <v>0.62</v>
      </c>
      <c r="AG9" s="63">
        <v>0.77</v>
      </c>
    </row>
    <row r="10" spans="1:33" x14ac:dyDescent="0.3">
      <c r="A10" s="63" t="s">
        <v>748</v>
      </c>
      <c r="B10" s="63" t="s">
        <v>668</v>
      </c>
      <c r="C10" s="63">
        <v>35</v>
      </c>
      <c r="D10" s="63" t="s">
        <v>680</v>
      </c>
      <c r="E10" s="63" t="s">
        <v>681</v>
      </c>
      <c r="F10" s="63" t="s">
        <v>687</v>
      </c>
      <c r="G10" s="63">
        <v>3</v>
      </c>
      <c r="H10" s="63" t="s">
        <v>672</v>
      </c>
      <c r="I10" s="63" t="s">
        <v>55</v>
      </c>
      <c r="J10" s="63" t="s">
        <v>743</v>
      </c>
      <c r="K10" s="63">
        <v>5</v>
      </c>
      <c r="L10" s="63">
        <v>2.5</v>
      </c>
      <c r="M10" s="63">
        <v>1</v>
      </c>
      <c r="N10" s="63">
        <v>0.9</v>
      </c>
      <c r="O10" s="63">
        <v>8</v>
      </c>
      <c r="P10" s="63">
        <v>0.95</v>
      </c>
      <c r="Q10" s="63">
        <v>1.6</v>
      </c>
      <c r="R10" s="63">
        <v>0.25</v>
      </c>
      <c r="S10" s="63">
        <v>8.9999999999999993E-3</v>
      </c>
      <c r="T10" s="63">
        <v>4.8</v>
      </c>
      <c r="U10" s="63">
        <v>5.5</v>
      </c>
      <c r="V10" s="63">
        <v>6.0999999999999999E-2</v>
      </c>
      <c r="W10" s="63">
        <v>0.22</v>
      </c>
      <c r="X10" s="63">
        <v>0.02</v>
      </c>
      <c r="Y10" s="63">
        <v>0.02</v>
      </c>
      <c r="Z10" s="63">
        <v>8.9999999999999993E-3</v>
      </c>
      <c r="AA10" s="63">
        <v>0.17</v>
      </c>
      <c r="AB10" s="63">
        <v>5.3</v>
      </c>
      <c r="AC10" s="63">
        <v>0.34</v>
      </c>
      <c r="AD10" s="63">
        <v>13.8</v>
      </c>
      <c r="AE10" s="63">
        <v>0.39</v>
      </c>
      <c r="AF10" s="63">
        <v>0.44</v>
      </c>
      <c r="AG10" s="63">
        <v>0.8</v>
      </c>
    </row>
    <row r="11" spans="1:33" x14ac:dyDescent="0.3">
      <c r="A11" s="64" t="s">
        <v>749</v>
      </c>
      <c r="B11" s="64" t="s">
        <v>668</v>
      </c>
      <c r="C11" s="64">
        <v>36</v>
      </c>
      <c r="D11" s="64" t="s">
        <v>680</v>
      </c>
      <c r="E11" s="64" t="s">
        <v>681</v>
      </c>
      <c r="F11" s="64" t="s">
        <v>689</v>
      </c>
      <c r="G11" s="64">
        <v>4</v>
      </c>
      <c r="H11" s="64" t="s">
        <v>672</v>
      </c>
      <c r="I11" s="64" t="s">
        <v>55</v>
      </c>
      <c r="J11" s="64" t="s">
        <v>743</v>
      </c>
      <c r="K11" s="64">
        <v>5</v>
      </c>
      <c r="L11" s="64">
        <v>2.5</v>
      </c>
      <c r="M11" s="64">
        <v>1</v>
      </c>
      <c r="N11" s="64">
        <v>1</v>
      </c>
      <c r="O11" s="64">
        <v>12</v>
      </c>
      <c r="P11" s="64">
        <v>0.95</v>
      </c>
      <c r="Q11" s="64">
        <v>1.2</v>
      </c>
      <c r="R11" s="64">
        <v>0.24</v>
      </c>
      <c r="S11" s="64">
        <v>8.9999999999999993E-3</v>
      </c>
      <c r="T11" s="64">
        <v>5</v>
      </c>
      <c r="U11" s="64">
        <v>5.7</v>
      </c>
      <c r="V11" s="64">
        <v>9.4E-2</v>
      </c>
      <c r="W11" s="64">
        <v>0.21</v>
      </c>
      <c r="X11" s="64">
        <v>0.02</v>
      </c>
      <c r="Y11" s="64">
        <v>0.02</v>
      </c>
      <c r="Z11" s="64">
        <v>8.9999999999999993E-3</v>
      </c>
      <c r="AA11" s="64">
        <v>0.09</v>
      </c>
      <c r="AB11" s="64">
        <v>7</v>
      </c>
      <c r="AC11" s="64">
        <v>0.4</v>
      </c>
      <c r="AD11" s="64">
        <v>23.6</v>
      </c>
      <c r="AE11" s="64">
        <v>0.33</v>
      </c>
      <c r="AF11" s="64">
        <v>0.57999999999999996</v>
      </c>
      <c r="AG11" s="64">
        <v>0.97</v>
      </c>
    </row>
    <row r="12" spans="1:33" x14ac:dyDescent="0.3">
      <c r="A12" s="62" t="s">
        <v>750</v>
      </c>
      <c r="B12" s="62" t="s">
        <v>668</v>
      </c>
      <c r="C12" s="62">
        <v>37</v>
      </c>
      <c r="D12" s="62" t="s">
        <v>691</v>
      </c>
      <c r="E12" s="62" t="s">
        <v>692</v>
      </c>
      <c r="F12" s="62" t="s">
        <v>693</v>
      </c>
      <c r="G12" s="62">
        <v>1</v>
      </c>
      <c r="H12" s="62" t="s">
        <v>672</v>
      </c>
      <c r="I12" s="62" t="s">
        <v>55</v>
      </c>
      <c r="J12" s="62" t="s">
        <v>225</v>
      </c>
      <c r="K12" s="62" t="s">
        <v>304</v>
      </c>
      <c r="L12" s="62">
        <v>2.5</v>
      </c>
      <c r="M12" s="62">
        <v>5</v>
      </c>
      <c r="N12" s="62">
        <v>1</v>
      </c>
      <c r="O12" s="62">
        <v>7</v>
      </c>
      <c r="P12" s="62">
        <v>0.95</v>
      </c>
      <c r="Q12" s="62">
        <v>3.5</v>
      </c>
      <c r="R12" s="62">
        <v>0.27</v>
      </c>
      <c r="S12" s="62">
        <v>1.4999999999999999E-2</v>
      </c>
      <c r="T12" s="62">
        <v>5.3</v>
      </c>
      <c r="U12" s="62">
        <v>6.2</v>
      </c>
      <c r="V12" s="62">
        <v>3.7999999999999999E-2</v>
      </c>
      <c r="W12" s="62">
        <v>0.42</v>
      </c>
      <c r="X12" s="62">
        <v>0.09</v>
      </c>
      <c r="Y12" s="62">
        <v>0.03</v>
      </c>
      <c r="Z12" s="62">
        <v>0.04</v>
      </c>
      <c r="AA12" s="62">
        <v>0.14000000000000001</v>
      </c>
      <c r="AB12" s="62" t="s">
        <v>685</v>
      </c>
      <c r="AC12" s="62">
        <v>0.47</v>
      </c>
      <c r="AD12" s="62">
        <v>12.2</v>
      </c>
      <c r="AE12" s="62">
        <v>0.49</v>
      </c>
      <c r="AF12" s="62">
        <v>2.25</v>
      </c>
      <c r="AG12" s="62">
        <v>0.28999999999999998</v>
      </c>
    </row>
    <row r="13" spans="1:33" x14ac:dyDescent="0.3">
      <c r="A13" s="63" t="s">
        <v>751</v>
      </c>
      <c r="B13" s="63" t="s">
        <v>668</v>
      </c>
      <c r="C13" s="63">
        <v>38</v>
      </c>
      <c r="D13" s="63" t="s">
        <v>691</v>
      </c>
      <c r="E13" s="63" t="s">
        <v>692</v>
      </c>
      <c r="F13" s="63" t="s">
        <v>695</v>
      </c>
      <c r="G13" s="63">
        <v>2</v>
      </c>
      <c r="H13" s="63" t="s">
        <v>672</v>
      </c>
      <c r="I13" s="63" t="s">
        <v>55</v>
      </c>
      <c r="J13" s="63" t="s">
        <v>743</v>
      </c>
      <c r="K13" s="63" t="s">
        <v>304</v>
      </c>
      <c r="L13" s="63">
        <v>2.5</v>
      </c>
      <c r="M13" s="63">
        <v>0.9</v>
      </c>
      <c r="N13" s="63">
        <v>2</v>
      </c>
      <c r="O13" s="63">
        <v>9</v>
      </c>
      <c r="P13" s="63">
        <v>18</v>
      </c>
      <c r="Q13" s="63">
        <v>1.7</v>
      </c>
      <c r="R13" s="63">
        <v>0.27</v>
      </c>
      <c r="S13" s="63">
        <v>1.2999999999999999E-2</v>
      </c>
      <c r="T13" s="63">
        <v>5.4</v>
      </c>
      <c r="U13" s="63">
        <v>5.9</v>
      </c>
      <c r="V13" s="63">
        <v>3.7999999999999999E-2</v>
      </c>
      <c r="W13" s="63">
        <v>0.55000000000000004</v>
      </c>
      <c r="X13" s="63">
        <v>0.08</v>
      </c>
      <c r="Y13" s="63">
        <v>0.02</v>
      </c>
      <c r="Z13" s="63">
        <v>0.02</v>
      </c>
      <c r="AA13" s="63">
        <v>0.16</v>
      </c>
      <c r="AB13" s="63" t="s">
        <v>685</v>
      </c>
      <c r="AC13" s="63">
        <v>0.36</v>
      </c>
      <c r="AD13" s="63">
        <v>11.8</v>
      </c>
      <c r="AE13" s="63">
        <v>0.86</v>
      </c>
      <c r="AF13" s="63">
        <v>1.92</v>
      </c>
      <c r="AG13" s="63">
        <v>0.34</v>
      </c>
    </row>
    <row r="14" spans="1:33" x14ac:dyDescent="0.3">
      <c r="A14" s="63" t="s">
        <v>752</v>
      </c>
      <c r="B14" s="63" t="s">
        <v>668</v>
      </c>
      <c r="C14" s="63">
        <v>39</v>
      </c>
      <c r="D14" s="63" t="s">
        <v>691</v>
      </c>
      <c r="E14" s="63" t="s">
        <v>692</v>
      </c>
      <c r="F14" s="63" t="s">
        <v>697</v>
      </c>
      <c r="G14" s="63">
        <v>3</v>
      </c>
      <c r="H14" s="63" t="s">
        <v>672</v>
      </c>
      <c r="I14" s="63" t="s">
        <v>55</v>
      </c>
      <c r="J14" s="63" t="s">
        <v>225</v>
      </c>
      <c r="K14" s="63">
        <v>5</v>
      </c>
      <c r="L14" s="63">
        <v>2.5</v>
      </c>
      <c r="M14" s="63">
        <v>0.9</v>
      </c>
      <c r="N14" s="63">
        <v>1</v>
      </c>
      <c r="O14" s="63">
        <v>5</v>
      </c>
      <c r="P14" s="63">
        <v>0.95</v>
      </c>
      <c r="Q14" s="63">
        <v>2.5</v>
      </c>
      <c r="R14" s="63">
        <v>0.2</v>
      </c>
      <c r="S14" s="63">
        <v>8.9999999999999993E-3</v>
      </c>
      <c r="T14" s="63">
        <v>5.0999999999999996</v>
      </c>
      <c r="U14" s="63">
        <v>6.1</v>
      </c>
      <c r="V14" s="63">
        <v>0.05</v>
      </c>
      <c r="W14" s="63">
        <v>0.34</v>
      </c>
      <c r="X14" s="63">
        <v>0.09</v>
      </c>
      <c r="Y14" s="63">
        <v>0.02</v>
      </c>
      <c r="Z14" s="63">
        <v>0.02</v>
      </c>
      <c r="AA14" s="63">
        <v>0.15</v>
      </c>
      <c r="AB14" s="63">
        <v>4.5</v>
      </c>
      <c r="AC14" s="63">
        <v>0.45</v>
      </c>
      <c r="AD14" s="63">
        <v>14.4</v>
      </c>
      <c r="AE14" s="63">
        <v>0.6</v>
      </c>
      <c r="AF14" s="63">
        <v>0.99</v>
      </c>
      <c r="AG14" s="63">
        <v>0.45</v>
      </c>
    </row>
    <row r="15" spans="1:33" x14ac:dyDescent="0.3">
      <c r="A15" s="64" t="s">
        <v>753</v>
      </c>
      <c r="B15" s="64" t="s">
        <v>668</v>
      </c>
      <c r="C15" s="64">
        <v>40</v>
      </c>
      <c r="D15" s="64" t="s">
        <v>691</v>
      </c>
      <c r="E15" s="64" t="s">
        <v>692</v>
      </c>
      <c r="F15" s="64" t="s">
        <v>700</v>
      </c>
      <c r="G15" s="64">
        <v>4</v>
      </c>
      <c r="H15" s="64" t="s">
        <v>672</v>
      </c>
      <c r="I15" s="64" t="s">
        <v>55</v>
      </c>
      <c r="J15" s="64" t="s">
        <v>743</v>
      </c>
      <c r="K15" s="64" t="s">
        <v>304</v>
      </c>
      <c r="L15" s="64">
        <v>2.5</v>
      </c>
      <c r="M15" s="64">
        <v>0.9</v>
      </c>
      <c r="N15" s="64">
        <v>0.9</v>
      </c>
      <c r="O15" s="64">
        <v>10</v>
      </c>
      <c r="P15" s="64">
        <v>0.95</v>
      </c>
      <c r="Q15" s="64">
        <v>1.6</v>
      </c>
      <c r="R15" s="64">
        <v>0.15</v>
      </c>
      <c r="S15" s="64">
        <v>0.01</v>
      </c>
      <c r="T15" s="64">
        <v>5.0999999999999996</v>
      </c>
      <c r="U15" s="64">
        <v>5.8</v>
      </c>
      <c r="V15" s="64">
        <v>5.3999999999999999E-2</v>
      </c>
      <c r="W15" s="64">
        <v>0.2</v>
      </c>
      <c r="X15" s="64">
        <v>7.0000000000000007E-2</v>
      </c>
      <c r="Y15" s="64">
        <v>0.02</v>
      </c>
      <c r="Z15" s="64">
        <v>0.02</v>
      </c>
      <c r="AA15" s="64">
        <v>0.13</v>
      </c>
      <c r="AB15" s="64">
        <v>7.2</v>
      </c>
      <c r="AC15" s="64">
        <v>0.48</v>
      </c>
      <c r="AD15" s="64">
        <v>14.1</v>
      </c>
      <c r="AE15" s="64">
        <v>0.42</v>
      </c>
      <c r="AF15" s="64">
        <v>0.61</v>
      </c>
      <c r="AG15" s="64">
        <v>0.72</v>
      </c>
    </row>
    <row r="16" spans="1:33" x14ac:dyDescent="0.3">
      <c r="A16" s="62" t="s">
        <v>754</v>
      </c>
      <c r="B16" s="62" t="s">
        <v>668</v>
      </c>
      <c r="C16" s="62">
        <v>45</v>
      </c>
      <c r="D16" s="62" t="s">
        <v>702</v>
      </c>
      <c r="E16" s="62" t="s">
        <v>703</v>
      </c>
      <c r="F16" s="62" t="s">
        <v>704</v>
      </c>
      <c r="G16" s="62">
        <v>1</v>
      </c>
      <c r="H16" s="62" t="s">
        <v>672</v>
      </c>
      <c r="I16" s="62" t="s">
        <v>55</v>
      </c>
      <c r="J16" s="62" t="s">
        <v>225</v>
      </c>
      <c r="K16" s="62">
        <v>5</v>
      </c>
      <c r="L16" s="62">
        <v>2.5</v>
      </c>
      <c r="M16" s="62">
        <v>1</v>
      </c>
      <c r="N16" s="62">
        <v>0.9</v>
      </c>
      <c r="O16" s="62">
        <v>10</v>
      </c>
      <c r="P16" s="62">
        <v>0.95</v>
      </c>
      <c r="Q16" s="62">
        <v>2.1</v>
      </c>
      <c r="R16" s="62">
        <v>0.17</v>
      </c>
      <c r="S16" s="62">
        <v>1.0999999999999999E-2</v>
      </c>
      <c r="T16" s="62">
        <v>5</v>
      </c>
      <c r="U16" s="62">
        <v>5.8</v>
      </c>
      <c r="V16" s="62">
        <v>4.2999999999999997E-2</v>
      </c>
      <c r="W16" s="62">
        <v>0.33</v>
      </c>
      <c r="X16" s="62">
        <v>0.02</v>
      </c>
      <c r="Y16" s="62">
        <v>0.02</v>
      </c>
      <c r="Z16" s="62">
        <v>0.01</v>
      </c>
      <c r="AA16" s="62">
        <v>0.1</v>
      </c>
      <c r="AB16" s="62">
        <v>2.2000000000000002</v>
      </c>
      <c r="AC16" s="62">
        <v>0.37</v>
      </c>
      <c r="AD16" s="62">
        <v>14.1</v>
      </c>
      <c r="AE16" s="62">
        <v>0.43</v>
      </c>
      <c r="AF16" s="62">
        <v>0.83</v>
      </c>
      <c r="AG16" s="62">
        <v>0.71</v>
      </c>
    </row>
    <row r="17" spans="1:33" x14ac:dyDescent="0.3">
      <c r="A17" s="63" t="s">
        <v>755</v>
      </c>
      <c r="B17" s="63" t="s">
        <v>668</v>
      </c>
      <c r="C17" s="63">
        <v>46</v>
      </c>
      <c r="D17" s="63" t="s">
        <v>702</v>
      </c>
      <c r="E17" s="63" t="s">
        <v>703</v>
      </c>
      <c r="F17" s="63" t="s">
        <v>706</v>
      </c>
      <c r="G17" s="63">
        <v>2</v>
      </c>
      <c r="H17" s="63" t="s">
        <v>672</v>
      </c>
      <c r="I17" s="63" t="s">
        <v>55</v>
      </c>
      <c r="J17" s="63" t="s">
        <v>743</v>
      </c>
      <c r="K17" s="63" t="s">
        <v>304</v>
      </c>
      <c r="L17" s="63">
        <v>2.5</v>
      </c>
      <c r="M17" s="63">
        <v>0.9</v>
      </c>
      <c r="N17" s="63">
        <v>0.9</v>
      </c>
      <c r="O17" s="63">
        <v>11</v>
      </c>
      <c r="P17" s="63">
        <v>0.95</v>
      </c>
      <c r="Q17" s="63">
        <v>2.6</v>
      </c>
      <c r="R17" s="63">
        <v>0.13</v>
      </c>
      <c r="S17" s="63">
        <v>8.9999999999999993E-3</v>
      </c>
      <c r="T17" s="63">
        <v>4.9000000000000004</v>
      </c>
      <c r="U17" s="63">
        <v>5.3</v>
      </c>
      <c r="V17" s="63">
        <v>9.9000000000000005E-2</v>
      </c>
      <c r="W17" s="63">
        <v>0.21</v>
      </c>
      <c r="X17" s="63">
        <v>0.02</v>
      </c>
      <c r="Y17" s="63">
        <v>0.03</v>
      </c>
      <c r="Z17" s="63">
        <v>8.9999999999999993E-3</v>
      </c>
      <c r="AA17" s="63">
        <v>0.09</v>
      </c>
      <c r="AB17" s="63">
        <v>3.9</v>
      </c>
      <c r="AC17" s="63">
        <v>0.38</v>
      </c>
      <c r="AD17" s="63">
        <v>23.8</v>
      </c>
      <c r="AE17" s="63">
        <v>0.33</v>
      </c>
      <c r="AF17" s="63">
        <v>2.95</v>
      </c>
      <c r="AG17" s="63">
        <v>1.24</v>
      </c>
    </row>
    <row r="18" spans="1:33" x14ac:dyDescent="0.3">
      <c r="A18" s="63" t="s">
        <v>756</v>
      </c>
      <c r="B18" s="63" t="s">
        <v>668</v>
      </c>
      <c r="C18" s="63">
        <v>47</v>
      </c>
      <c r="D18" s="63" t="s">
        <v>702</v>
      </c>
      <c r="E18" s="63" t="s">
        <v>703</v>
      </c>
      <c r="F18" s="63" t="s">
        <v>708</v>
      </c>
      <c r="G18" s="63">
        <v>3</v>
      </c>
      <c r="H18" s="63" t="s">
        <v>672</v>
      </c>
      <c r="I18" s="63" t="s">
        <v>55</v>
      </c>
      <c r="J18" s="63" t="s">
        <v>225</v>
      </c>
      <c r="K18" s="63">
        <v>5</v>
      </c>
      <c r="L18" s="63">
        <v>2.5</v>
      </c>
      <c r="M18" s="63">
        <v>0.9</v>
      </c>
      <c r="N18" s="63">
        <v>1</v>
      </c>
      <c r="O18" s="63">
        <v>10</v>
      </c>
      <c r="P18" s="63">
        <v>17</v>
      </c>
      <c r="Q18" s="63">
        <v>3.4</v>
      </c>
      <c r="R18" s="63">
        <v>0.22</v>
      </c>
      <c r="S18" s="63">
        <v>1.4E-2</v>
      </c>
      <c r="T18" s="63">
        <v>5.3</v>
      </c>
      <c r="U18" s="63">
        <v>6.1</v>
      </c>
      <c r="V18" s="63">
        <v>5.0999999999999997E-2</v>
      </c>
      <c r="W18" s="63">
        <v>0.44</v>
      </c>
      <c r="X18" s="63">
        <v>0.03</v>
      </c>
      <c r="Y18" s="63">
        <v>0.02</v>
      </c>
      <c r="Z18" s="63">
        <v>0.01</v>
      </c>
      <c r="AA18" s="63">
        <v>0.09</v>
      </c>
      <c r="AB18" s="63">
        <v>4.8</v>
      </c>
      <c r="AC18" s="63">
        <v>0.28000000000000003</v>
      </c>
      <c r="AD18" s="63">
        <v>12.5</v>
      </c>
      <c r="AE18" s="63">
        <v>0.8</v>
      </c>
      <c r="AF18" s="63">
        <v>0.64</v>
      </c>
      <c r="AG18" s="63">
        <v>0.47</v>
      </c>
    </row>
    <row r="19" spans="1:33" x14ac:dyDescent="0.3">
      <c r="A19" s="64" t="s">
        <v>757</v>
      </c>
      <c r="B19" s="64" t="s">
        <v>668</v>
      </c>
      <c r="C19" s="64">
        <v>48</v>
      </c>
      <c r="D19" s="64" t="s">
        <v>702</v>
      </c>
      <c r="E19" s="64" t="s">
        <v>703</v>
      </c>
      <c r="F19" s="64" t="s">
        <v>710</v>
      </c>
      <c r="G19" s="64">
        <v>4</v>
      </c>
      <c r="H19" s="64" t="s">
        <v>672</v>
      </c>
      <c r="I19" s="64" t="s">
        <v>55</v>
      </c>
      <c r="J19" s="64" t="s">
        <v>266</v>
      </c>
      <c r="K19" s="64">
        <v>5</v>
      </c>
      <c r="L19" s="64">
        <v>2.5</v>
      </c>
      <c r="M19" s="64">
        <v>0.9</v>
      </c>
      <c r="N19" s="64">
        <v>0.9</v>
      </c>
      <c r="O19" s="64">
        <v>14</v>
      </c>
      <c r="P19" s="64">
        <v>20</v>
      </c>
      <c r="Q19" s="64">
        <v>5.2</v>
      </c>
      <c r="R19" s="64">
        <v>0.2</v>
      </c>
      <c r="S19" s="64">
        <v>1.4E-2</v>
      </c>
      <c r="T19" s="64">
        <v>5</v>
      </c>
      <c r="U19" s="64">
        <v>5.6</v>
      </c>
      <c r="V19" s="64">
        <v>7.0999999999999994E-2</v>
      </c>
      <c r="W19" s="64">
        <v>0.46</v>
      </c>
      <c r="X19" s="64">
        <v>0.04</v>
      </c>
      <c r="Y19" s="64">
        <v>0.04</v>
      </c>
      <c r="Z19" s="64">
        <v>8.9999999999999993E-3</v>
      </c>
      <c r="AA19" s="64">
        <v>0.18</v>
      </c>
      <c r="AB19" s="64">
        <v>4.2</v>
      </c>
      <c r="AC19" s="64">
        <v>0.34</v>
      </c>
      <c r="AD19" s="64">
        <v>20</v>
      </c>
      <c r="AE19" s="64">
        <v>0.76</v>
      </c>
      <c r="AF19" s="64">
        <v>0.31</v>
      </c>
      <c r="AG19" s="64">
        <v>0.92</v>
      </c>
    </row>
    <row r="20" spans="1:33" x14ac:dyDescent="0.3">
      <c r="A20" s="62" t="s">
        <v>758</v>
      </c>
      <c r="B20" s="62" t="s">
        <v>668</v>
      </c>
      <c r="C20" s="62">
        <v>49</v>
      </c>
      <c r="D20" s="62" t="s">
        <v>712</v>
      </c>
      <c r="E20" s="62" t="s">
        <v>713</v>
      </c>
      <c r="F20" s="62" t="s">
        <v>714</v>
      </c>
      <c r="G20" s="62">
        <v>1</v>
      </c>
      <c r="H20" s="62" t="s">
        <v>672</v>
      </c>
      <c r="I20" s="62" t="s">
        <v>55</v>
      </c>
      <c r="J20" s="62" t="s">
        <v>225</v>
      </c>
      <c r="K20" s="62" t="s">
        <v>304</v>
      </c>
      <c r="L20" s="62">
        <v>2.5</v>
      </c>
      <c r="M20" s="62">
        <v>0.9</v>
      </c>
      <c r="N20" s="62">
        <v>0.9</v>
      </c>
      <c r="O20" s="62">
        <v>10</v>
      </c>
      <c r="P20" s="62">
        <v>0.95</v>
      </c>
      <c r="Q20" s="62">
        <v>2.2999999999999998</v>
      </c>
      <c r="R20" s="62">
        <v>0.12</v>
      </c>
      <c r="S20" s="62">
        <v>0.01</v>
      </c>
      <c r="T20" s="62">
        <v>4.9000000000000004</v>
      </c>
      <c r="U20" s="62">
        <v>5.7</v>
      </c>
      <c r="V20" s="62">
        <v>5.5E-2</v>
      </c>
      <c r="W20" s="62">
        <v>0.28000000000000003</v>
      </c>
      <c r="X20" s="62">
        <v>0.02</v>
      </c>
      <c r="Y20" s="62">
        <v>0.02</v>
      </c>
      <c r="Z20" s="62">
        <v>8.9999999999999993E-3</v>
      </c>
      <c r="AA20" s="62">
        <v>0.1</v>
      </c>
      <c r="AB20" s="62">
        <v>4.8</v>
      </c>
      <c r="AC20" s="62">
        <v>0.26</v>
      </c>
      <c r="AD20" s="62">
        <v>20.5</v>
      </c>
      <c r="AE20" s="62">
        <v>0.48</v>
      </c>
      <c r="AF20" s="62">
        <v>1.08</v>
      </c>
      <c r="AG20" s="62">
        <v>1.03</v>
      </c>
    </row>
    <row r="21" spans="1:33" x14ac:dyDescent="0.3">
      <c r="A21" s="63" t="s">
        <v>759</v>
      </c>
      <c r="B21" s="63" t="s">
        <v>668</v>
      </c>
      <c r="C21" s="63">
        <v>50</v>
      </c>
      <c r="D21" s="63" t="s">
        <v>712</v>
      </c>
      <c r="E21" s="63" t="s">
        <v>713</v>
      </c>
      <c r="F21" s="63" t="s">
        <v>716</v>
      </c>
      <c r="G21" s="63">
        <v>2</v>
      </c>
      <c r="H21" s="63" t="s">
        <v>672</v>
      </c>
      <c r="I21" s="63" t="s">
        <v>55</v>
      </c>
      <c r="J21" s="63" t="s">
        <v>743</v>
      </c>
      <c r="K21" s="63">
        <v>5</v>
      </c>
      <c r="L21" s="63">
        <v>2.5</v>
      </c>
      <c r="M21" s="63">
        <v>0.9</v>
      </c>
      <c r="N21" s="63">
        <v>0.9</v>
      </c>
      <c r="O21" s="63">
        <v>12</v>
      </c>
      <c r="P21" s="63">
        <v>0.95</v>
      </c>
      <c r="Q21" s="63">
        <v>1.7</v>
      </c>
      <c r="R21" s="63">
        <v>0.2</v>
      </c>
      <c r="S21" s="63">
        <v>8.9999999999999993E-3</v>
      </c>
      <c r="T21" s="63">
        <v>4.9000000000000004</v>
      </c>
      <c r="U21" s="63">
        <v>5.4</v>
      </c>
      <c r="V21" s="63">
        <v>7.8E-2</v>
      </c>
      <c r="W21" s="63">
        <v>0.21</v>
      </c>
      <c r="X21" s="63">
        <v>0.03</v>
      </c>
      <c r="Y21" s="63">
        <v>0.02</v>
      </c>
      <c r="Z21" s="63">
        <v>8.9999999999999993E-3</v>
      </c>
      <c r="AA21" s="63">
        <v>0.09</v>
      </c>
      <c r="AB21" s="63">
        <v>7.7</v>
      </c>
      <c r="AC21" s="63">
        <v>0.25</v>
      </c>
      <c r="AD21" s="63">
        <v>19.399999999999999</v>
      </c>
      <c r="AE21" s="63">
        <v>0.35</v>
      </c>
      <c r="AF21" s="63">
        <v>1.1499999999999999</v>
      </c>
      <c r="AG21" s="63">
        <v>1.23</v>
      </c>
    </row>
    <row r="22" spans="1:33" x14ac:dyDescent="0.3">
      <c r="A22" s="63" t="s">
        <v>760</v>
      </c>
      <c r="B22" s="63" t="s">
        <v>668</v>
      </c>
      <c r="C22" s="63">
        <v>51</v>
      </c>
      <c r="D22" s="63" t="s">
        <v>712</v>
      </c>
      <c r="E22" s="63" t="s">
        <v>713</v>
      </c>
      <c r="F22" s="63" t="s">
        <v>718</v>
      </c>
      <c r="G22" s="63">
        <v>3</v>
      </c>
      <c r="H22" s="63" t="s">
        <v>672</v>
      </c>
      <c r="I22" s="63" t="s">
        <v>55</v>
      </c>
      <c r="J22" s="63" t="s">
        <v>743</v>
      </c>
      <c r="K22" s="63">
        <v>5</v>
      </c>
      <c r="L22" s="63">
        <v>2.5</v>
      </c>
      <c r="M22" s="63">
        <v>0.9</v>
      </c>
      <c r="N22" s="63">
        <v>0.9</v>
      </c>
      <c r="O22" s="63">
        <v>8</v>
      </c>
      <c r="P22" s="63">
        <v>32</v>
      </c>
      <c r="Q22" s="63">
        <v>1.7</v>
      </c>
      <c r="R22" s="63">
        <v>0.16</v>
      </c>
      <c r="S22" s="63">
        <v>8.9999999999999993E-3</v>
      </c>
      <c r="T22" s="63">
        <v>4.8</v>
      </c>
      <c r="U22" s="63">
        <v>5.5</v>
      </c>
      <c r="V22" s="63">
        <v>7.9000000000000001E-2</v>
      </c>
      <c r="W22" s="63">
        <v>0.23</v>
      </c>
      <c r="X22" s="63">
        <v>0.02</v>
      </c>
      <c r="Y22" s="63">
        <v>0.02</v>
      </c>
      <c r="Z22" s="63">
        <v>8.9999999999999993E-3</v>
      </c>
      <c r="AA22" s="63">
        <v>0.1</v>
      </c>
      <c r="AB22" s="63">
        <v>5.7</v>
      </c>
      <c r="AC22" s="63">
        <v>0.26</v>
      </c>
      <c r="AD22" s="63">
        <v>17.5</v>
      </c>
      <c r="AE22" s="63">
        <v>0.42</v>
      </c>
      <c r="AF22" s="63">
        <v>0.47</v>
      </c>
      <c r="AG22" s="63">
        <v>1.22</v>
      </c>
    </row>
    <row r="23" spans="1:33" x14ac:dyDescent="0.3">
      <c r="A23" s="64" t="s">
        <v>761</v>
      </c>
      <c r="B23" s="64" t="s">
        <v>668</v>
      </c>
      <c r="C23" s="64">
        <v>52</v>
      </c>
      <c r="D23" s="64" t="s">
        <v>712</v>
      </c>
      <c r="E23" s="64" t="s">
        <v>713</v>
      </c>
      <c r="F23" s="64" t="s">
        <v>720</v>
      </c>
      <c r="G23" s="64">
        <v>4</v>
      </c>
      <c r="H23" s="64" t="s">
        <v>672</v>
      </c>
      <c r="I23" s="64" t="s">
        <v>55</v>
      </c>
      <c r="J23" s="64" t="s">
        <v>743</v>
      </c>
      <c r="K23" s="64">
        <v>5</v>
      </c>
      <c r="L23" s="64">
        <v>2.5</v>
      </c>
      <c r="M23" s="64">
        <v>0.9</v>
      </c>
      <c r="N23" s="64">
        <v>1</v>
      </c>
      <c r="O23" s="64">
        <v>12</v>
      </c>
      <c r="P23" s="64">
        <v>27</v>
      </c>
      <c r="Q23" s="64">
        <v>1.6</v>
      </c>
      <c r="R23" s="64">
        <v>0.2</v>
      </c>
      <c r="S23" s="64">
        <v>0.01</v>
      </c>
      <c r="T23" s="64">
        <v>4.9000000000000004</v>
      </c>
      <c r="U23" s="64">
        <v>5.5</v>
      </c>
      <c r="V23" s="64">
        <v>8.6999999999999994E-2</v>
      </c>
      <c r="W23" s="64">
        <v>0.31</v>
      </c>
      <c r="X23" s="64">
        <v>0.03</v>
      </c>
      <c r="Y23" s="64">
        <v>0.03</v>
      </c>
      <c r="Z23" s="64">
        <v>8.9999999999999993E-3</v>
      </c>
      <c r="AA23" s="64">
        <v>0.1</v>
      </c>
      <c r="AB23" s="64">
        <v>2.8</v>
      </c>
      <c r="AC23" s="64">
        <v>0.37</v>
      </c>
      <c r="AD23" s="64">
        <v>31.9</v>
      </c>
      <c r="AE23" s="64">
        <v>0.45</v>
      </c>
      <c r="AF23" s="64">
        <v>0.56000000000000005</v>
      </c>
      <c r="AG23" s="64">
        <v>0.91</v>
      </c>
    </row>
    <row r="24" spans="1:33" x14ac:dyDescent="0.3">
      <c r="A24" s="62" t="s">
        <v>762</v>
      </c>
      <c r="B24" s="62" t="s">
        <v>668</v>
      </c>
      <c r="C24" s="62">
        <v>53</v>
      </c>
      <c r="D24" s="62" t="s">
        <v>722</v>
      </c>
      <c r="E24" s="62" t="s">
        <v>723</v>
      </c>
      <c r="F24" s="62" t="s">
        <v>724</v>
      </c>
      <c r="G24" s="62">
        <v>1</v>
      </c>
      <c r="H24" s="62" t="s">
        <v>672</v>
      </c>
      <c r="I24" s="62" t="s">
        <v>55</v>
      </c>
      <c r="J24" s="62" t="s">
        <v>743</v>
      </c>
      <c r="K24" s="62">
        <v>5</v>
      </c>
      <c r="L24" s="62">
        <v>2.5</v>
      </c>
      <c r="M24" s="62">
        <v>0.9</v>
      </c>
      <c r="N24" s="62">
        <v>1</v>
      </c>
      <c r="O24" s="62">
        <v>10</v>
      </c>
      <c r="P24" s="62">
        <v>18</v>
      </c>
      <c r="Q24" s="62">
        <v>1.3</v>
      </c>
      <c r="R24" s="62">
        <v>0.19</v>
      </c>
      <c r="S24" s="62">
        <v>0.01</v>
      </c>
      <c r="T24" s="62">
        <v>4.7</v>
      </c>
      <c r="U24" s="62">
        <v>5.4</v>
      </c>
      <c r="V24" s="62">
        <v>5.8000000000000003E-2</v>
      </c>
      <c r="W24" s="62">
        <v>0.18</v>
      </c>
      <c r="X24" s="62">
        <v>0.02</v>
      </c>
      <c r="Y24" s="62">
        <v>0.02</v>
      </c>
      <c r="Z24" s="62">
        <v>8.9999999999999993E-3</v>
      </c>
      <c r="AA24" s="62">
        <v>0.11</v>
      </c>
      <c r="AB24" s="62">
        <v>2.8</v>
      </c>
      <c r="AC24" s="62">
        <v>0.31</v>
      </c>
      <c r="AD24" s="62">
        <v>17.899999999999999</v>
      </c>
      <c r="AE24" s="62">
        <v>0.27</v>
      </c>
      <c r="AF24" s="62">
        <v>1.5</v>
      </c>
      <c r="AG24" s="62">
        <v>1.1399999999999999</v>
      </c>
    </row>
    <row r="25" spans="1:33" x14ac:dyDescent="0.3">
      <c r="A25" s="63" t="s">
        <v>763</v>
      </c>
      <c r="B25" s="63" t="s">
        <v>668</v>
      </c>
      <c r="C25" s="63">
        <v>54</v>
      </c>
      <c r="D25" s="63" t="s">
        <v>722</v>
      </c>
      <c r="E25" s="63" t="s">
        <v>723</v>
      </c>
      <c r="F25" s="63" t="s">
        <v>726</v>
      </c>
      <c r="G25" s="63">
        <v>2</v>
      </c>
      <c r="H25" s="63" t="s">
        <v>672</v>
      </c>
      <c r="I25" s="63" t="s">
        <v>55</v>
      </c>
      <c r="J25" s="63" t="s">
        <v>743</v>
      </c>
      <c r="K25" s="63" t="s">
        <v>304</v>
      </c>
      <c r="L25" s="63">
        <v>2.5</v>
      </c>
      <c r="M25" s="63">
        <v>1</v>
      </c>
      <c r="N25" s="63">
        <v>0.9</v>
      </c>
      <c r="O25" s="63">
        <v>9</v>
      </c>
      <c r="P25" s="63">
        <v>0.95</v>
      </c>
      <c r="Q25" s="63">
        <v>4.3</v>
      </c>
      <c r="R25" s="63">
        <v>0.16</v>
      </c>
      <c r="S25" s="63">
        <v>0.01</v>
      </c>
      <c r="T25" s="63">
        <v>5.0999999999999996</v>
      </c>
      <c r="U25" s="63">
        <v>5.7</v>
      </c>
      <c r="V25" s="63">
        <v>4.7E-2</v>
      </c>
      <c r="W25" s="63">
        <v>0.28999999999999998</v>
      </c>
      <c r="X25" s="63">
        <v>0.02</v>
      </c>
      <c r="Y25" s="63">
        <v>0.03</v>
      </c>
      <c r="Z25" s="63">
        <v>8.9999999999999993E-3</v>
      </c>
      <c r="AA25" s="63">
        <v>0.09</v>
      </c>
      <c r="AB25" s="63">
        <v>6.5</v>
      </c>
      <c r="AC25" s="63">
        <v>0.31</v>
      </c>
      <c r="AD25" s="63">
        <v>13</v>
      </c>
      <c r="AE25" s="63">
        <v>0.35</v>
      </c>
      <c r="AF25" s="63">
        <v>1.85</v>
      </c>
      <c r="AG25" s="63">
        <v>0.53</v>
      </c>
    </row>
    <row r="26" spans="1:33" x14ac:dyDescent="0.3">
      <c r="A26" s="63" t="s">
        <v>764</v>
      </c>
      <c r="B26" s="63" t="s">
        <v>668</v>
      </c>
      <c r="C26" s="63">
        <v>55</v>
      </c>
      <c r="D26" s="63" t="s">
        <v>722</v>
      </c>
      <c r="E26" s="63" t="s">
        <v>723</v>
      </c>
      <c r="F26" s="63" t="s">
        <v>728</v>
      </c>
      <c r="G26" s="63">
        <v>3</v>
      </c>
      <c r="H26" s="63" t="s">
        <v>672</v>
      </c>
      <c r="I26" s="63" t="s">
        <v>55</v>
      </c>
      <c r="J26" s="63" t="s">
        <v>743</v>
      </c>
      <c r="K26" s="63">
        <v>5</v>
      </c>
      <c r="L26" s="63">
        <v>2.5</v>
      </c>
      <c r="M26" s="63">
        <v>0.9</v>
      </c>
      <c r="N26" s="63">
        <v>1</v>
      </c>
      <c r="O26" s="63">
        <v>12</v>
      </c>
      <c r="P26" s="63">
        <v>0.95</v>
      </c>
      <c r="Q26" s="63">
        <v>1.1000000000000001</v>
      </c>
      <c r="R26" s="63">
        <v>0.24</v>
      </c>
      <c r="S26" s="63">
        <v>8.9999999999999993E-3</v>
      </c>
      <c r="T26" s="63">
        <v>4.7</v>
      </c>
      <c r="U26" s="63">
        <v>5.3</v>
      </c>
      <c r="V26" s="63">
        <v>7.8E-2</v>
      </c>
      <c r="W26" s="63">
        <v>0.16</v>
      </c>
      <c r="X26" s="63">
        <v>0.02</v>
      </c>
      <c r="Y26" s="63">
        <v>0.02</v>
      </c>
      <c r="Z26" s="63">
        <v>8.9999999999999993E-3</v>
      </c>
      <c r="AA26" s="63">
        <v>0.09</v>
      </c>
      <c r="AB26" s="63">
        <v>6.8</v>
      </c>
      <c r="AC26" s="63">
        <v>0.3</v>
      </c>
      <c r="AD26" s="63">
        <v>17.2</v>
      </c>
      <c r="AE26" s="63">
        <v>0.27</v>
      </c>
      <c r="AF26" s="63">
        <v>0.4</v>
      </c>
      <c r="AG26" s="63">
        <v>1.42</v>
      </c>
    </row>
    <row r="27" spans="1:33" x14ac:dyDescent="0.3">
      <c r="A27" s="64" t="s">
        <v>765</v>
      </c>
      <c r="B27" s="64" t="s">
        <v>668</v>
      </c>
      <c r="C27" s="64">
        <v>56</v>
      </c>
      <c r="D27" s="64" t="s">
        <v>722</v>
      </c>
      <c r="E27" s="64" t="s">
        <v>723</v>
      </c>
      <c r="F27" s="64" t="s">
        <v>730</v>
      </c>
      <c r="G27" s="64">
        <v>4</v>
      </c>
      <c r="H27" s="64" t="s">
        <v>672</v>
      </c>
      <c r="I27" s="64" t="s">
        <v>55</v>
      </c>
      <c r="J27" s="64" t="s">
        <v>743</v>
      </c>
      <c r="K27" s="64" t="s">
        <v>304</v>
      </c>
      <c r="L27" s="64">
        <v>2.5</v>
      </c>
      <c r="M27" s="64">
        <v>2</v>
      </c>
      <c r="N27" s="64">
        <v>2</v>
      </c>
      <c r="O27" s="64">
        <v>12</v>
      </c>
      <c r="P27" s="64">
        <v>0.95</v>
      </c>
      <c r="Q27" s="64">
        <v>1.2</v>
      </c>
      <c r="R27" s="64">
        <v>0.16</v>
      </c>
      <c r="S27" s="64">
        <v>8.9999999999999993E-3</v>
      </c>
      <c r="T27" s="64">
        <v>5</v>
      </c>
      <c r="U27" s="64">
        <v>5.6</v>
      </c>
      <c r="V27" s="64">
        <v>5.8999999999999997E-2</v>
      </c>
      <c r="W27" s="64">
        <v>0.18</v>
      </c>
      <c r="X27" s="64">
        <v>0.01</v>
      </c>
      <c r="Y27" s="64">
        <v>0.01</v>
      </c>
      <c r="Z27" s="64">
        <v>8.9999999999999993E-3</v>
      </c>
      <c r="AA27" s="64">
        <v>0.09</v>
      </c>
      <c r="AB27" s="64">
        <v>6.3</v>
      </c>
      <c r="AC27" s="64">
        <v>0.46</v>
      </c>
      <c r="AD27" s="64">
        <v>18.600000000000001</v>
      </c>
      <c r="AE27" s="64">
        <v>0.33</v>
      </c>
      <c r="AF27" s="64">
        <v>1.7</v>
      </c>
      <c r="AG27" s="64">
        <v>1.24</v>
      </c>
    </row>
    <row r="28" spans="1:33" x14ac:dyDescent="0.3">
      <c r="A28" s="62" t="s">
        <v>766</v>
      </c>
      <c r="B28" s="62" t="s">
        <v>668</v>
      </c>
      <c r="C28" s="62">
        <v>41</v>
      </c>
      <c r="D28" s="62" t="s">
        <v>732</v>
      </c>
      <c r="E28" s="62" t="s">
        <v>732</v>
      </c>
      <c r="F28" s="62" t="s">
        <v>733</v>
      </c>
      <c r="G28" s="62">
        <v>1</v>
      </c>
      <c r="H28" s="62" t="s">
        <v>672</v>
      </c>
      <c r="I28" s="62" t="s">
        <v>55</v>
      </c>
      <c r="J28" s="62" t="s">
        <v>743</v>
      </c>
      <c r="K28" s="62">
        <v>5</v>
      </c>
      <c r="L28" s="62">
        <v>2.5</v>
      </c>
      <c r="M28" s="62">
        <v>0.9</v>
      </c>
      <c r="N28" s="62">
        <v>1</v>
      </c>
      <c r="O28" s="62">
        <v>13</v>
      </c>
      <c r="P28" s="62">
        <v>0.95</v>
      </c>
      <c r="Q28" s="62">
        <v>1.2</v>
      </c>
      <c r="R28" s="62">
        <v>0.17</v>
      </c>
      <c r="S28" s="62">
        <v>8.9999999999999993E-3</v>
      </c>
      <c r="T28" s="62">
        <v>4.8</v>
      </c>
      <c r="U28" s="62">
        <v>5.4</v>
      </c>
      <c r="V28" s="62">
        <v>0.06</v>
      </c>
      <c r="W28" s="62">
        <v>0.14000000000000001</v>
      </c>
      <c r="X28" s="62">
        <v>0.02</v>
      </c>
      <c r="Y28" s="62">
        <v>0.02</v>
      </c>
      <c r="Z28" s="62">
        <v>8.9999999999999993E-3</v>
      </c>
      <c r="AA28" s="62">
        <v>0.1</v>
      </c>
      <c r="AB28" s="62">
        <v>7</v>
      </c>
      <c r="AC28" s="62">
        <v>0.46</v>
      </c>
      <c r="AD28" s="62">
        <v>21.8</v>
      </c>
      <c r="AE28" s="62">
        <v>0.27</v>
      </c>
      <c r="AF28" s="62">
        <v>1.2</v>
      </c>
      <c r="AG28" s="62">
        <v>1.29</v>
      </c>
    </row>
    <row r="29" spans="1:33" x14ac:dyDescent="0.3">
      <c r="A29" s="63" t="s">
        <v>767</v>
      </c>
      <c r="B29" s="63" t="s">
        <v>668</v>
      </c>
      <c r="C29" s="63">
        <v>42</v>
      </c>
      <c r="D29" s="63" t="s">
        <v>732</v>
      </c>
      <c r="E29" s="63" t="s">
        <v>732</v>
      </c>
      <c r="F29" s="63" t="s">
        <v>735</v>
      </c>
      <c r="G29" s="63">
        <v>2</v>
      </c>
      <c r="H29" s="63" t="s">
        <v>672</v>
      </c>
      <c r="I29" s="63" t="s">
        <v>55</v>
      </c>
      <c r="J29" s="63" t="s">
        <v>743</v>
      </c>
      <c r="K29" s="63" t="s">
        <v>304</v>
      </c>
      <c r="L29" s="63">
        <v>2.5</v>
      </c>
      <c r="M29" s="63">
        <v>0.9</v>
      </c>
      <c r="N29" s="63">
        <v>0.9</v>
      </c>
      <c r="O29" s="63">
        <v>14</v>
      </c>
      <c r="P29" s="63">
        <v>0.95</v>
      </c>
      <c r="Q29" s="63">
        <v>1.4</v>
      </c>
      <c r="R29" s="63">
        <v>0.16</v>
      </c>
      <c r="S29" s="63">
        <v>8.9999999999999993E-3</v>
      </c>
      <c r="T29" s="63">
        <v>4.9000000000000004</v>
      </c>
      <c r="U29" s="63">
        <v>5.3</v>
      </c>
      <c r="V29" s="63">
        <v>6.8000000000000005E-2</v>
      </c>
      <c r="W29" s="63">
        <v>0.14000000000000001</v>
      </c>
      <c r="X29" s="63">
        <v>0.02</v>
      </c>
      <c r="Y29" s="63">
        <v>0.02</v>
      </c>
      <c r="Z29" s="63">
        <v>8.9999999999999993E-3</v>
      </c>
      <c r="AA29" s="63">
        <v>0.12</v>
      </c>
      <c r="AB29" s="63">
        <v>6.7</v>
      </c>
      <c r="AC29" s="63">
        <v>0.49</v>
      </c>
      <c r="AD29" s="63">
        <v>22.3</v>
      </c>
      <c r="AE29" s="63">
        <v>0.3</v>
      </c>
      <c r="AF29" s="63">
        <v>3.35</v>
      </c>
      <c r="AG29" s="63">
        <v>1.24</v>
      </c>
    </row>
    <row r="30" spans="1:33" x14ac:dyDescent="0.3">
      <c r="A30" s="63" t="s">
        <v>768</v>
      </c>
      <c r="B30" s="63" t="s">
        <v>668</v>
      </c>
      <c r="C30" s="63">
        <v>43</v>
      </c>
      <c r="D30" s="63" t="s">
        <v>732</v>
      </c>
      <c r="E30" s="63" t="s">
        <v>732</v>
      </c>
      <c r="F30" s="63" t="s">
        <v>737</v>
      </c>
      <c r="G30" s="63">
        <v>3</v>
      </c>
      <c r="H30" s="63" t="s">
        <v>672</v>
      </c>
      <c r="I30" s="63" t="s">
        <v>55</v>
      </c>
      <c r="J30" s="63" t="s">
        <v>315</v>
      </c>
      <c r="K30" s="63">
        <v>5</v>
      </c>
      <c r="L30" s="63">
        <v>2.5</v>
      </c>
      <c r="M30" s="63">
        <v>1</v>
      </c>
      <c r="N30" s="63">
        <v>1</v>
      </c>
      <c r="O30" s="63">
        <v>15</v>
      </c>
      <c r="P30" s="63">
        <v>0.95</v>
      </c>
      <c r="Q30" s="63">
        <v>1.7</v>
      </c>
      <c r="R30" s="63">
        <v>0.19</v>
      </c>
      <c r="S30" s="63">
        <v>8.9999999999999993E-3</v>
      </c>
      <c r="T30" s="63">
        <v>4.9000000000000004</v>
      </c>
      <c r="U30" s="63">
        <v>5.5</v>
      </c>
      <c r="V30" s="63">
        <v>7.0000000000000007E-2</v>
      </c>
      <c r="W30" s="63">
        <v>0.15</v>
      </c>
      <c r="X30" s="63">
        <v>0.01</v>
      </c>
      <c r="Y30" s="63">
        <v>0.02</v>
      </c>
      <c r="Z30" s="63">
        <v>8.9999999999999993E-3</v>
      </c>
      <c r="AA30" s="63">
        <v>0.09</v>
      </c>
      <c r="AB30" s="63">
        <v>10</v>
      </c>
      <c r="AC30" s="63">
        <v>0.46</v>
      </c>
      <c r="AD30" s="63">
        <v>17.3</v>
      </c>
      <c r="AE30" s="63">
        <v>0.28000000000000003</v>
      </c>
      <c r="AF30" s="63">
        <v>0.68</v>
      </c>
      <c r="AG30" s="63">
        <v>0.9</v>
      </c>
    </row>
    <row r="31" spans="1:33" x14ac:dyDescent="0.3">
      <c r="A31" s="64" t="s">
        <v>769</v>
      </c>
      <c r="B31" s="64" t="s">
        <v>668</v>
      </c>
      <c r="C31" s="64">
        <v>44</v>
      </c>
      <c r="D31" s="64" t="s">
        <v>732</v>
      </c>
      <c r="E31" s="64" t="s">
        <v>732</v>
      </c>
      <c r="F31" s="64" t="s">
        <v>739</v>
      </c>
      <c r="G31" s="64">
        <v>4</v>
      </c>
      <c r="H31" s="64" t="s">
        <v>672</v>
      </c>
      <c r="I31" s="64" t="s">
        <v>55</v>
      </c>
      <c r="J31" s="64" t="s">
        <v>743</v>
      </c>
      <c r="K31" s="64" t="s">
        <v>304</v>
      </c>
      <c r="L31" s="64">
        <v>2.5</v>
      </c>
      <c r="M31" s="64">
        <v>0.9</v>
      </c>
      <c r="N31" s="64">
        <v>0.9</v>
      </c>
      <c r="O31" s="64">
        <v>14</v>
      </c>
      <c r="P31" s="64">
        <v>0.95</v>
      </c>
      <c r="Q31" s="64">
        <v>1.7</v>
      </c>
      <c r="R31" s="64">
        <v>0.21</v>
      </c>
      <c r="S31" s="64">
        <v>8.9999999999999993E-3</v>
      </c>
      <c r="T31" s="64">
        <v>4.8</v>
      </c>
      <c r="U31" s="64">
        <v>5.3</v>
      </c>
      <c r="V31" s="64">
        <v>6.8000000000000005E-2</v>
      </c>
      <c r="W31" s="64">
        <v>0.14000000000000001</v>
      </c>
      <c r="X31" s="64">
        <v>0.01</v>
      </c>
      <c r="Y31" s="64">
        <v>0.02</v>
      </c>
      <c r="Z31" s="64">
        <v>8.9999999999999993E-3</v>
      </c>
      <c r="AA31" s="64">
        <v>0.1</v>
      </c>
      <c r="AB31" s="64">
        <v>11.6</v>
      </c>
      <c r="AC31" s="64">
        <v>0.62</v>
      </c>
      <c r="AD31" s="64">
        <v>16.3</v>
      </c>
      <c r="AE31" s="64">
        <v>0.28000000000000003</v>
      </c>
      <c r="AF31" s="64">
        <v>1.59</v>
      </c>
      <c r="AG31" s="64">
        <v>1.7</v>
      </c>
    </row>
    <row r="33" spans="4:34" x14ac:dyDescent="0.3">
      <c r="D33" s="235" t="s">
        <v>740</v>
      </c>
      <c r="E33" s="41" t="str">
        <f>E4</f>
        <v>Control (Oat)</v>
      </c>
      <c r="M33" s="42">
        <f>STDEV(M4:M7)/SQRT(4)</f>
        <v>0.96867607244802578</v>
      </c>
      <c r="N33" s="42">
        <f t="shared" ref="N33:AG33" si="0">STDEV(N4:N7)/SQRT(4)</f>
        <v>2.4999999999999994E-2</v>
      </c>
      <c r="O33" s="42">
        <f t="shared" si="0"/>
        <v>1.0307764064044151</v>
      </c>
      <c r="P33" s="42">
        <f t="shared" si="0"/>
        <v>4.0124999999999993</v>
      </c>
      <c r="Q33" s="42">
        <f t="shared" si="0"/>
        <v>0.20816659994661318</v>
      </c>
      <c r="R33" s="42">
        <f t="shared" si="0"/>
        <v>2.6259918760981181E-2</v>
      </c>
      <c r="S33" s="42">
        <f t="shared" si="0"/>
        <v>1.4433756729740647E-3</v>
      </c>
      <c r="T33" s="42">
        <f t="shared" si="0"/>
        <v>8.6602540378443893E-2</v>
      </c>
      <c r="U33" s="42">
        <f t="shared" si="0"/>
        <v>0.14361406616345077</v>
      </c>
      <c r="V33" s="42">
        <f t="shared" si="0"/>
        <v>1.8708286933869708E-3</v>
      </c>
      <c r="W33" s="42">
        <f t="shared" si="0"/>
        <v>4.4791182167922307E-2</v>
      </c>
      <c r="X33" s="42">
        <f t="shared" si="0"/>
        <v>4.0824829046386289E-3</v>
      </c>
      <c r="Y33" s="42">
        <f t="shared" si="0"/>
        <v>4.0824829046386289E-3</v>
      </c>
      <c r="Z33" s="42">
        <f t="shared" si="0"/>
        <v>2.6770630673681691E-3</v>
      </c>
      <c r="AA33" s="42">
        <f t="shared" si="0"/>
        <v>8.1649658092772717E-3</v>
      </c>
      <c r="AB33" s="42">
        <f t="shared" si="0"/>
        <v>1.2355835328567104</v>
      </c>
      <c r="AC33" s="42">
        <f t="shared" si="0"/>
        <v>2.0966242709015211E-2</v>
      </c>
      <c r="AD33" s="42">
        <f t="shared" si="0"/>
        <v>1.2264447262990215</v>
      </c>
      <c r="AE33" s="42">
        <f t="shared" si="0"/>
        <v>1.4930394055974096E-2</v>
      </c>
      <c r="AF33" s="42">
        <f t="shared" si="0"/>
        <v>0.12799739580684188</v>
      </c>
      <c r="AG33" s="42">
        <f t="shared" si="0"/>
        <v>8.5342447429947677E-2</v>
      </c>
    </row>
    <row r="34" spans="4:34" x14ac:dyDescent="0.3">
      <c r="D34" s="236"/>
      <c r="E34" s="41" t="str">
        <f>E8</f>
        <v>Bednar (Oat)</v>
      </c>
      <c r="M34" s="42">
        <f>STDEV(M8:M11)/SQRT(4)</f>
        <v>1.0086087778056794</v>
      </c>
      <c r="N34" s="42">
        <f t="shared" ref="N34:AG34" si="1">STDEV(N8:N11)/SQRT(4)</f>
        <v>0.51720402163943013</v>
      </c>
      <c r="O34" s="42">
        <f t="shared" si="1"/>
        <v>1.4142135623730951</v>
      </c>
      <c r="P34" s="42">
        <f t="shared" si="1"/>
        <v>0</v>
      </c>
      <c r="Q34" s="42">
        <f t="shared" si="1"/>
        <v>9.5742710775634343E-2</v>
      </c>
      <c r="R34" s="42">
        <f t="shared" si="1"/>
        <v>1.3228756555322924E-2</v>
      </c>
      <c r="S34" s="42">
        <f t="shared" si="1"/>
        <v>2.7500000000000003E-3</v>
      </c>
      <c r="T34" s="42">
        <f t="shared" si="1"/>
        <v>4.7871355387816929E-2</v>
      </c>
      <c r="U34" s="42">
        <f t="shared" si="1"/>
        <v>7.4999999999999983E-2</v>
      </c>
      <c r="V34" s="42">
        <f t="shared" si="1"/>
        <v>1.1579435795121176E-2</v>
      </c>
      <c r="W34" s="42">
        <f t="shared" si="1"/>
        <v>1.9364916731037091E-2</v>
      </c>
      <c r="X34" s="42">
        <f t="shared" si="1"/>
        <v>2.4999999999999922E-3</v>
      </c>
      <c r="Y34" s="42">
        <f t="shared" si="1"/>
        <v>2.4999999999999961E-3</v>
      </c>
      <c r="Z34" s="42">
        <f t="shared" si="1"/>
        <v>2.7500000000000003E-3</v>
      </c>
      <c r="AA34" s="42">
        <f t="shared" si="1"/>
        <v>1.7795130420052211E-2</v>
      </c>
      <c r="AB34" s="42">
        <f t="shared" si="1"/>
        <v>0.79726093595509928</v>
      </c>
      <c r="AC34" s="42">
        <f t="shared" si="1"/>
        <v>1.2500000000000001E-2</v>
      </c>
      <c r="AD34" s="42">
        <f t="shared" si="1"/>
        <v>2.307370436954868</v>
      </c>
      <c r="AE34" s="42">
        <f t="shared" si="1"/>
        <v>0.16879474715365606</v>
      </c>
      <c r="AF34" s="42">
        <f t="shared" si="1"/>
        <v>4.0078048854703424E-2</v>
      </c>
      <c r="AG34" s="42">
        <f t="shared" si="1"/>
        <v>7.3753530988918917E-2</v>
      </c>
      <c r="AH34" s="42"/>
    </row>
    <row r="35" spans="4:34" x14ac:dyDescent="0.3">
      <c r="D35" s="236"/>
      <c r="E35" s="41" t="str">
        <f>E12</f>
        <v>Clay (Oat)</v>
      </c>
      <c r="M35" s="42">
        <f>STDEV(M12:M15)/SQRT(4)</f>
        <v>1.0249999999999997</v>
      </c>
      <c r="N35" s="42">
        <f t="shared" ref="N35:AG35" si="2">STDEV(N12:N15)/SQRT(4)</f>
        <v>0.25940637360455621</v>
      </c>
      <c r="O35" s="42">
        <f t="shared" si="2"/>
        <v>1.1086778913041726</v>
      </c>
      <c r="P35" s="42">
        <f t="shared" si="2"/>
        <v>4.2624999999999993</v>
      </c>
      <c r="Q35" s="42">
        <f t="shared" si="2"/>
        <v>0.44040700872412714</v>
      </c>
      <c r="R35" s="42">
        <f t="shared" si="2"/>
        <v>2.9261749776799073E-2</v>
      </c>
      <c r="S35" s="42">
        <f t="shared" si="2"/>
        <v>1.3768926368215254E-3</v>
      </c>
      <c r="T35" s="42">
        <f t="shared" si="2"/>
        <v>7.500000000000015E-2</v>
      </c>
      <c r="U35" s="42">
        <f t="shared" si="2"/>
        <v>9.1287092917527679E-2</v>
      </c>
      <c r="V35" s="42">
        <f t="shared" si="2"/>
        <v>4.1231056256176716E-3</v>
      </c>
      <c r="W35" s="42">
        <f t="shared" si="2"/>
        <v>7.3300181900638361E-2</v>
      </c>
      <c r="X35" s="42">
        <f t="shared" si="2"/>
        <v>4.7871355387816882E-3</v>
      </c>
      <c r="Y35" s="42">
        <f t="shared" si="2"/>
        <v>2.4999999999999922E-3</v>
      </c>
      <c r="Z35" s="42">
        <f t="shared" si="2"/>
        <v>4.9999999999999992E-3</v>
      </c>
      <c r="AA35" s="42">
        <f t="shared" si="2"/>
        <v>6.4549722436790273E-3</v>
      </c>
      <c r="AB35" s="42">
        <f t="shared" si="2"/>
        <v>0.95459415460184049</v>
      </c>
      <c r="AC35" s="42">
        <f t="shared" si="2"/>
        <v>2.738612787525815E-2</v>
      </c>
      <c r="AD35" s="42">
        <f t="shared" si="2"/>
        <v>0.65748890991914588</v>
      </c>
      <c r="AE35" s="42">
        <f t="shared" si="2"/>
        <v>9.6555251885470442E-2</v>
      </c>
      <c r="AF35" s="42">
        <f t="shared" si="2"/>
        <v>0.38491070393014515</v>
      </c>
      <c r="AG35" s="42">
        <f t="shared" si="2"/>
        <v>9.6003472159431086E-2</v>
      </c>
    </row>
    <row r="36" spans="4:34" x14ac:dyDescent="0.3">
      <c r="D36" s="236"/>
      <c r="E36" s="41" t="str">
        <f>E16</f>
        <v>Sequence 1 (Lupin + Vetch)</v>
      </c>
      <c r="M36" s="42">
        <f>STDEV(M16:M19)/SQRT(4)</f>
        <v>2.4999999999999994E-2</v>
      </c>
      <c r="N36" s="42">
        <f t="shared" ref="N36:AG36" si="3">STDEV(N16:N19)/SQRT(4)</f>
        <v>2.4999999999999994E-2</v>
      </c>
      <c r="O36" s="42">
        <f t="shared" si="3"/>
        <v>0.9464847243000456</v>
      </c>
      <c r="P36" s="42">
        <f t="shared" si="3"/>
        <v>5.1031240431719871</v>
      </c>
      <c r="Q36" s="42">
        <f t="shared" si="3"/>
        <v>0.67992033847110844</v>
      </c>
      <c r="R36" s="42">
        <f t="shared" si="3"/>
        <v>1.9578900207451261E-2</v>
      </c>
      <c r="S36" s="42">
        <f t="shared" si="3"/>
        <v>1.2247448713915894E-3</v>
      </c>
      <c r="T36" s="42">
        <f t="shared" si="3"/>
        <v>8.6602540378443782E-2</v>
      </c>
      <c r="U36" s="42">
        <f t="shared" si="3"/>
        <v>0.1683250823060346</v>
      </c>
      <c r="V36" s="42">
        <f t="shared" si="3"/>
        <v>1.2476644848141927E-2</v>
      </c>
      <c r="W36" s="42">
        <f t="shared" si="3"/>
        <v>5.7590508477236693E-2</v>
      </c>
      <c r="X36" s="42">
        <f t="shared" si="3"/>
        <v>4.7871355387816839E-3</v>
      </c>
      <c r="Y36" s="42">
        <f t="shared" si="3"/>
        <v>4.7871355387816839E-3</v>
      </c>
      <c r="Z36" s="42">
        <f t="shared" si="3"/>
        <v>2.8867513459481317E-4</v>
      </c>
      <c r="AA36" s="42">
        <f t="shared" si="3"/>
        <v>2.1794494717703363E-2</v>
      </c>
      <c r="AB36" s="42">
        <f t="shared" si="3"/>
        <v>0.55733742024020039</v>
      </c>
      <c r="AC36" s="42">
        <f t="shared" si="3"/>
        <v>2.2499999999999996E-2</v>
      </c>
      <c r="AD36" s="42">
        <f t="shared" si="3"/>
        <v>2.6213864016330461</v>
      </c>
      <c r="AE36" s="42">
        <f t="shared" si="3"/>
        <v>0.11754431788336961</v>
      </c>
      <c r="AF36" s="42">
        <f t="shared" si="3"/>
        <v>0.59887916143409103</v>
      </c>
      <c r="AG36" s="42">
        <f t="shared" si="3"/>
        <v>0.16332482971061077</v>
      </c>
    </row>
    <row r="37" spans="4:34" x14ac:dyDescent="0.3">
      <c r="D37" s="236"/>
      <c r="E37" s="41" t="str">
        <f>E20</f>
        <v>Sequence 2 (Barley + Vetch)</v>
      </c>
      <c r="M37" s="42">
        <f>STDEV(M20:M23)/SQRT(4)</f>
        <v>0</v>
      </c>
      <c r="N37" s="42">
        <f t="shared" ref="N37:AG37" si="4">STDEV(N20:N23)/SQRT(4)</f>
        <v>2.4999999999999994E-2</v>
      </c>
      <c r="O37" s="42">
        <f t="shared" si="4"/>
        <v>0.9574271077563381</v>
      </c>
      <c r="P37" s="42">
        <f t="shared" si="4"/>
        <v>8.3046297328658785</v>
      </c>
      <c r="Q37" s="42">
        <f t="shared" si="4"/>
        <v>0.16007810593582056</v>
      </c>
      <c r="R37" s="42">
        <f t="shared" si="4"/>
        <v>1.9148542155126826E-2</v>
      </c>
      <c r="S37" s="42">
        <f t="shared" si="4"/>
        <v>2.8867513459481317E-4</v>
      </c>
      <c r="T37" s="42">
        <f t="shared" si="4"/>
        <v>2.5000000000000133E-2</v>
      </c>
      <c r="U37" s="42">
        <f t="shared" si="4"/>
        <v>6.2915286960589553E-2</v>
      </c>
      <c r="V37" s="42">
        <f t="shared" si="4"/>
        <v>6.8844631841075846E-3</v>
      </c>
      <c r="W37" s="42">
        <f t="shared" si="4"/>
        <v>2.2867371223353795E-2</v>
      </c>
      <c r="X37" s="42">
        <f t="shared" si="4"/>
        <v>2.8867513459481199E-3</v>
      </c>
      <c r="Y37" s="42">
        <f t="shared" si="4"/>
        <v>2.500000000000007E-3</v>
      </c>
      <c r="Z37" s="42">
        <f t="shared" si="4"/>
        <v>0</v>
      </c>
      <c r="AA37" s="42">
        <f t="shared" si="4"/>
        <v>2.5000000000000022E-3</v>
      </c>
      <c r="AB37" s="42">
        <f t="shared" si="4"/>
        <v>1.0169398540064543</v>
      </c>
      <c r="AC37" s="42">
        <f t="shared" si="4"/>
        <v>2.8431203515386534E-2</v>
      </c>
      <c r="AD37" s="42">
        <f t="shared" si="4"/>
        <v>3.2512497597077941</v>
      </c>
      <c r="AE37" s="42">
        <f t="shared" si="4"/>
        <v>2.7838821814150237E-2</v>
      </c>
      <c r="AF37" s="42">
        <f t="shared" si="4"/>
        <v>0.17476174257161278</v>
      </c>
      <c r="AG37" s="42">
        <f t="shared" si="4"/>
        <v>7.7607452391292242E-2</v>
      </c>
    </row>
    <row r="38" spans="4:34" x14ac:dyDescent="0.3">
      <c r="D38" s="236"/>
      <c r="E38" s="41" t="str">
        <f>E20</f>
        <v>Sequence 2 (Barley + Vetch)</v>
      </c>
      <c r="M38" s="42">
        <f>STDEV(M24:M27)/SQRT(4)</f>
        <v>0.26770630673681689</v>
      </c>
      <c r="N38" s="42">
        <f t="shared" ref="N38:AG38" si="5">STDEV(N24:N27)/SQRT(4)</f>
        <v>0.25940637360455621</v>
      </c>
      <c r="O38" s="42">
        <f t="shared" si="5"/>
        <v>0.75</v>
      </c>
      <c r="P38" s="42">
        <f t="shared" si="5"/>
        <v>4.2624999999999993</v>
      </c>
      <c r="Q38" s="42">
        <f t="shared" si="5"/>
        <v>0.77607452391292098</v>
      </c>
      <c r="R38" s="42">
        <f t="shared" si="5"/>
        <v>1.8874586088176878E-2</v>
      </c>
      <c r="S38" s="42">
        <f t="shared" si="5"/>
        <v>2.8867513459481317E-4</v>
      </c>
      <c r="T38" s="42">
        <f t="shared" si="5"/>
        <v>0.10307764064044139</v>
      </c>
      <c r="U38" s="42">
        <f t="shared" si="5"/>
        <v>9.1287092917527679E-2</v>
      </c>
      <c r="V38" s="42">
        <f t="shared" si="5"/>
        <v>6.4355781921026133E-3</v>
      </c>
      <c r="W38" s="42">
        <f t="shared" si="5"/>
        <v>2.9545163168726331E-2</v>
      </c>
      <c r="X38" s="42">
        <f t="shared" si="5"/>
        <v>2.500000000000007E-3</v>
      </c>
      <c r="Y38" s="42">
        <f t="shared" si="5"/>
        <v>4.0824829046386289E-3</v>
      </c>
      <c r="Z38" s="42">
        <f t="shared" si="5"/>
        <v>0</v>
      </c>
      <c r="AA38" s="42">
        <f t="shared" si="5"/>
        <v>5.0000000000000018E-3</v>
      </c>
      <c r="AB38" s="42">
        <f t="shared" si="5"/>
        <v>0.93897106806688291</v>
      </c>
      <c r="AC38" s="42">
        <f t="shared" si="5"/>
        <v>3.8405728739343156E-2</v>
      </c>
      <c r="AD38" s="42">
        <f t="shared" si="5"/>
        <v>1.2578917547494701</v>
      </c>
      <c r="AE38" s="42">
        <f t="shared" si="5"/>
        <v>2.0615528128088288E-2</v>
      </c>
      <c r="AF38" s="42">
        <f t="shared" si="5"/>
        <v>0.32874445495957294</v>
      </c>
      <c r="AG38" s="42">
        <f t="shared" si="5"/>
        <v>0.19306195033373794</v>
      </c>
    </row>
    <row r="39" spans="4:34" x14ac:dyDescent="0.3">
      <c r="D39" s="41"/>
      <c r="E39" s="41" t="str">
        <f>E24</f>
        <v>Sequence 3 (Oat + Vetch)</v>
      </c>
      <c r="M39" s="42">
        <f>STDEV(M28:M31)/SQRT(4)</f>
        <v>2.4999999999999994E-2</v>
      </c>
      <c r="N39" s="42">
        <f t="shared" ref="N39:AG39" si="6">STDEV(N28:N31)/SQRT(4)</f>
        <v>2.886751345948128E-2</v>
      </c>
      <c r="O39" s="42">
        <f t="shared" si="6"/>
        <v>0.40824829046386302</v>
      </c>
      <c r="P39" s="42">
        <f t="shared" si="6"/>
        <v>0</v>
      </c>
      <c r="Q39" s="42">
        <f t="shared" si="6"/>
        <v>0.12247448713915882</v>
      </c>
      <c r="R39" s="42">
        <f t="shared" si="6"/>
        <v>1.1086778913041846E-2</v>
      </c>
      <c r="S39" s="42">
        <f t="shared" si="6"/>
        <v>0</v>
      </c>
      <c r="T39" s="42">
        <f t="shared" si="6"/>
        <v>2.886751345948144E-2</v>
      </c>
      <c r="U39" s="42">
        <f t="shared" si="6"/>
        <v>4.7871355387816963E-2</v>
      </c>
      <c r="V39" s="42">
        <f t="shared" si="6"/>
        <v>2.2173557826083473E-3</v>
      </c>
      <c r="W39" s="42">
        <f t="shared" si="6"/>
        <v>2.4999999999999953E-3</v>
      </c>
      <c r="X39" s="42">
        <f t="shared" si="6"/>
        <v>2.8867513459481264E-3</v>
      </c>
      <c r="Y39" s="42">
        <f t="shared" si="6"/>
        <v>0</v>
      </c>
      <c r="Z39" s="42">
        <f t="shared" si="6"/>
        <v>0</v>
      </c>
      <c r="AA39" s="42">
        <f t="shared" si="6"/>
        <v>6.2915286960589329E-3</v>
      </c>
      <c r="AB39" s="42">
        <f t="shared" si="6"/>
        <v>1.1876973520219727</v>
      </c>
      <c r="AC39" s="42">
        <f t="shared" si="6"/>
        <v>3.8160843806184758E-2</v>
      </c>
      <c r="AD39" s="42">
        <f t="shared" si="6"/>
        <v>1.5326311798124539</v>
      </c>
      <c r="AE39" s="42">
        <f t="shared" si="6"/>
        <v>6.2915286960589503E-3</v>
      </c>
      <c r="AF39" s="42">
        <f t="shared" si="6"/>
        <v>0.5791444839876605</v>
      </c>
      <c r="AG39" s="42">
        <f t="shared" si="6"/>
        <v>0.1639296088773064</v>
      </c>
    </row>
    <row r="40" spans="4:34" x14ac:dyDescent="0.3">
      <c r="D40" s="41"/>
      <c r="E40" s="41" t="str">
        <f>E28</f>
        <v>Serradella</v>
      </c>
    </row>
  </sheetData>
  <mergeCells count="2">
    <mergeCell ref="A1:AG1"/>
    <mergeCell ref="D33:D38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AF2FF6-9960-4C3D-878C-F8734E3C7860}">
  <dimension ref="A1:P34"/>
  <sheetViews>
    <sheetView workbookViewId="0">
      <selection activeCell="H32" sqref="H32"/>
    </sheetView>
  </sheetViews>
  <sheetFormatPr defaultRowHeight="14.4" x14ac:dyDescent="0.3"/>
  <cols>
    <col min="2" max="2" width="31.44140625" customWidth="1"/>
    <col min="3" max="3" width="16.44140625" customWidth="1"/>
    <col min="5" max="5" width="23.5546875" customWidth="1"/>
    <col min="6" max="6" width="24.5546875" customWidth="1"/>
    <col min="7" max="7" width="18.88671875" customWidth="1"/>
    <col min="8" max="8" width="24.109375" customWidth="1"/>
    <col min="9" max="9" width="20.44140625" customWidth="1"/>
    <col min="10" max="10" width="20" customWidth="1"/>
    <col min="11" max="11" width="20.109375" customWidth="1"/>
    <col min="12" max="13" width="17.88671875" customWidth="1"/>
    <col min="14" max="14" width="12" bestFit="1" customWidth="1"/>
    <col min="15" max="15" width="13.88671875" bestFit="1" customWidth="1"/>
    <col min="16" max="16" width="10.6640625" customWidth="1"/>
  </cols>
  <sheetData>
    <row r="1" spans="1:16" ht="18" x14ac:dyDescent="0.35">
      <c r="A1" s="233" t="s">
        <v>770</v>
      </c>
      <c r="B1" s="233"/>
      <c r="C1" s="233"/>
      <c r="D1" s="233"/>
      <c r="E1" s="233"/>
      <c r="F1" s="233"/>
      <c r="G1" s="233"/>
      <c r="H1" s="233"/>
      <c r="I1" s="233"/>
      <c r="J1" s="233"/>
      <c r="K1" s="233"/>
      <c r="L1" s="233"/>
      <c r="M1" s="233"/>
      <c r="N1" s="233"/>
      <c r="O1" s="233"/>
      <c r="P1" s="233"/>
    </row>
    <row r="2" spans="1:16" ht="43.2" x14ac:dyDescent="0.3">
      <c r="A2" s="55" t="s">
        <v>168</v>
      </c>
      <c r="B2" s="55" t="s">
        <v>108</v>
      </c>
      <c r="C2" s="55" t="s">
        <v>771</v>
      </c>
      <c r="D2" s="55" t="s">
        <v>109</v>
      </c>
      <c r="E2" s="55" t="s">
        <v>772</v>
      </c>
      <c r="F2" s="55" t="s">
        <v>773</v>
      </c>
      <c r="G2" s="55" t="s">
        <v>647</v>
      </c>
      <c r="H2" s="65" t="s">
        <v>774</v>
      </c>
      <c r="I2" s="65" t="s">
        <v>775</v>
      </c>
      <c r="J2" s="65" t="s">
        <v>776</v>
      </c>
      <c r="K2" s="65" t="s">
        <v>777</v>
      </c>
      <c r="L2" s="55" t="s">
        <v>778</v>
      </c>
      <c r="M2" s="65" t="s">
        <v>779</v>
      </c>
      <c r="N2" s="65" t="s">
        <v>780</v>
      </c>
      <c r="O2" s="55" t="s">
        <v>781</v>
      </c>
      <c r="P2" s="65" t="s">
        <v>782</v>
      </c>
    </row>
    <row r="3" spans="1:16" x14ac:dyDescent="0.3">
      <c r="A3" s="35">
        <v>3</v>
      </c>
      <c r="B3" s="41" t="s">
        <v>783</v>
      </c>
      <c r="C3" s="41">
        <v>1</v>
      </c>
      <c r="D3" s="35">
        <v>1</v>
      </c>
      <c r="E3" s="66">
        <v>35.666666666666664</v>
      </c>
      <c r="F3" s="56">
        <v>37.333333333333336</v>
      </c>
      <c r="G3" s="42">
        <v>0.11333333333333333</v>
      </c>
      <c r="H3" s="42">
        <v>762.72</v>
      </c>
      <c r="I3" s="42">
        <f>H3*0.01</f>
        <v>7.6272000000000002</v>
      </c>
      <c r="J3" s="42">
        <v>0</v>
      </c>
      <c r="K3" s="42">
        <f>J3*0.01</f>
        <v>0</v>
      </c>
      <c r="L3" s="42">
        <f>H3/F3</f>
        <v>20.43</v>
      </c>
      <c r="M3" s="42">
        <v>1.6233635448136958</v>
      </c>
      <c r="N3" s="42">
        <f>M3/0.01</f>
        <v>162.33635448136957</v>
      </c>
      <c r="O3" s="42">
        <f>N3/F3</f>
        <v>4.3482952093223988</v>
      </c>
      <c r="P3" s="42">
        <v>6.666666666666667</v>
      </c>
    </row>
    <row r="4" spans="1:16" x14ac:dyDescent="0.3">
      <c r="A4" s="41">
        <v>10</v>
      </c>
      <c r="B4" s="41" t="s">
        <v>783</v>
      </c>
      <c r="C4" s="41">
        <v>1</v>
      </c>
      <c r="D4" s="41">
        <v>2</v>
      </c>
      <c r="E4" s="56">
        <v>34.333333333333336</v>
      </c>
      <c r="F4" s="56">
        <v>23.333333333333332</v>
      </c>
      <c r="G4" s="42">
        <v>0.11499999999999999</v>
      </c>
      <c r="H4" s="42">
        <v>1190.24</v>
      </c>
      <c r="I4" s="42">
        <f t="shared" ref="I4:I30" si="0">H4*0.01</f>
        <v>11.9024</v>
      </c>
      <c r="J4" s="42">
        <v>142.4</v>
      </c>
      <c r="K4" s="42">
        <f t="shared" ref="K4:K30" si="1">J4*0.01</f>
        <v>1.4240000000000002</v>
      </c>
      <c r="L4" s="42">
        <f t="shared" ref="L4:L30" si="2">H4/F4</f>
        <v>51.010285714285715</v>
      </c>
      <c r="M4" s="42">
        <v>2.0048913825348871</v>
      </c>
      <c r="N4" s="42">
        <f t="shared" ref="N4:N18" si="3">M4/0.01</f>
        <v>200.4891382534887</v>
      </c>
      <c r="O4" s="42">
        <f t="shared" ref="O4:O18" si="4">N4/F4</f>
        <v>8.5923916394352311</v>
      </c>
      <c r="P4" s="42">
        <v>7.0333333333333341</v>
      </c>
    </row>
    <row r="5" spans="1:16" x14ac:dyDescent="0.3">
      <c r="A5" s="41">
        <v>18</v>
      </c>
      <c r="B5" s="41" t="s">
        <v>783</v>
      </c>
      <c r="C5" s="41">
        <v>1</v>
      </c>
      <c r="D5" s="41">
        <v>3</v>
      </c>
      <c r="E5" s="56">
        <v>36</v>
      </c>
      <c r="F5" s="56">
        <v>22</v>
      </c>
      <c r="G5" s="42">
        <v>9.8333333333333328E-2</v>
      </c>
      <c r="H5" s="42">
        <v>884.08</v>
      </c>
      <c r="I5" s="42">
        <f t="shared" si="0"/>
        <v>8.8407999999999998</v>
      </c>
      <c r="J5" s="42">
        <v>0</v>
      </c>
      <c r="K5" s="42">
        <f t="shared" si="1"/>
        <v>0</v>
      </c>
      <c r="L5" s="42">
        <f t="shared" si="2"/>
        <v>40.185454545454547</v>
      </c>
      <c r="M5" s="42">
        <v>0.96158826068191627</v>
      </c>
      <c r="N5" s="42">
        <f t="shared" si="3"/>
        <v>96.15882606819163</v>
      </c>
      <c r="O5" s="42">
        <f t="shared" si="4"/>
        <v>4.3708557303723472</v>
      </c>
      <c r="P5" s="42">
        <v>6.7</v>
      </c>
    </row>
    <row r="6" spans="1:16" x14ac:dyDescent="0.3">
      <c r="A6" s="45">
        <v>23</v>
      </c>
      <c r="B6" s="45" t="s">
        <v>783</v>
      </c>
      <c r="C6" s="45">
        <v>1</v>
      </c>
      <c r="D6" s="45">
        <v>4</v>
      </c>
      <c r="E6" s="57">
        <v>33.333333333333336</v>
      </c>
      <c r="F6" s="57">
        <v>10.333333333333334</v>
      </c>
      <c r="G6" s="46">
        <v>9.0000000000000011E-2</v>
      </c>
      <c r="H6" s="46">
        <v>449.6</v>
      </c>
      <c r="I6" s="46">
        <f t="shared" si="0"/>
        <v>4.4960000000000004</v>
      </c>
      <c r="J6" s="46">
        <v>0</v>
      </c>
      <c r="K6" s="46">
        <f t="shared" si="1"/>
        <v>0</v>
      </c>
      <c r="L6" s="46">
        <f t="shared" si="2"/>
        <v>43.509677419354837</v>
      </c>
      <c r="M6" s="46">
        <v>0.8321104876996116</v>
      </c>
      <c r="N6" s="46">
        <f t="shared" si="3"/>
        <v>83.211048769961153</v>
      </c>
      <c r="O6" s="46">
        <f t="shared" si="4"/>
        <v>8.0526821390284979</v>
      </c>
      <c r="P6" s="46">
        <v>6.5333333333333341</v>
      </c>
    </row>
    <row r="7" spans="1:16" x14ac:dyDescent="0.3">
      <c r="A7" s="35">
        <v>7</v>
      </c>
      <c r="B7" s="35" t="s">
        <v>654</v>
      </c>
      <c r="C7" s="35">
        <v>4</v>
      </c>
      <c r="D7" s="35">
        <v>1</v>
      </c>
      <c r="E7" s="66">
        <v>23.333333333333332</v>
      </c>
      <c r="F7" s="56">
        <v>24.666666666666668</v>
      </c>
      <c r="G7" s="42">
        <v>0.52333333333333332</v>
      </c>
      <c r="H7" s="42">
        <v>369.04</v>
      </c>
      <c r="I7" s="42">
        <f t="shared" si="0"/>
        <v>3.6904000000000003</v>
      </c>
      <c r="J7" s="42">
        <v>211.8</v>
      </c>
      <c r="K7" s="42">
        <f t="shared" si="1"/>
        <v>2.1180000000000003</v>
      </c>
      <c r="L7" s="42">
        <f t="shared" si="2"/>
        <v>14.961081081081081</v>
      </c>
      <c r="M7" s="41"/>
      <c r="N7" s="42"/>
      <c r="O7" s="42"/>
      <c r="P7" s="67"/>
    </row>
    <row r="8" spans="1:16" x14ac:dyDescent="0.3">
      <c r="A8" s="41">
        <v>8</v>
      </c>
      <c r="B8" s="41" t="s">
        <v>654</v>
      </c>
      <c r="C8" s="41">
        <v>4</v>
      </c>
      <c r="D8" s="41">
        <v>2</v>
      </c>
      <c r="E8" s="56">
        <v>18.666666666666668</v>
      </c>
      <c r="F8" s="56">
        <v>24.666666666666668</v>
      </c>
      <c r="G8" s="42">
        <v>0.48333333333333339</v>
      </c>
      <c r="H8" s="42">
        <v>354.24</v>
      </c>
      <c r="I8" s="42">
        <f t="shared" si="0"/>
        <v>3.5424000000000002</v>
      </c>
      <c r="J8" s="42">
        <v>15.8</v>
      </c>
      <c r="K8" s="42">
        <f t="shared" si="1"/>
        <v>0.158</v>
      </c>
      <c r="L8" s="42">
        <f t="shared" si="2"/>
        <v>14.36108108108108</v>
      </c>
      <c r="M8" s="41"/>
      <c r="N8" s="42"/>
      <c r="O8" s="42"/>
      <c r="P8" s="58"/>
    </row>
    <row r="9" spans="1:16" x14ac:dyDescent="0.3">
      <c r="A9" s="41">
        <v>21</v>
      </c>
      <c r="B9" s="41" t="s">
        <v>654</v>
      </c>
      <c r="C9" s="41">
        <v>4</v>
      </c>
      <c r="D9" s="41">
        <v>3</v>
      </c>
      <c r="E9" s="56">
        <v>9.6666666666666661</v>
      </c>
      <c r="F9" s="56">
        <v>19.333333333333332</v>
      </c>
      <c r="G9" s="42">
        <v>0.40833333333333338</v>
      </c>
      <c r="H9" s="42">
        <v>258.39999999999998</v>
      </c>
      <c r="I9" s="42">
        <f t="shared" si="0"/>
        <v>2.5839999999999996</v>
      </c>
      <c r="J9" s="42">
        <v>0</v>
      </c>
      <c r="K9" s="42">
        <f t="shared" si="1"/>
        <v>0</v>
      </c>
      <c r="L9" s="42">
        <f t="shared" si="2"/>
        <v>13.36551724137931</v>
      </c>
      <c r="M9" s="41"/>
      <c r="N9" s="42"/>
      <c r="O9" s="42"/>
      <c r="P9" s="58"/>
    </row>
    <row r="10" spans="1:16" x14ac:dyDescent="0.3">
      <c r="A10" s="45">
        <v>22</v>
      </c>
      <c r="B10" s="45" t="s">
        <v>654</v>
      </c>
      <c r="C10" s="45">
        <v>4</v>
      </c>
      <c r="D10" s="45">
        <v>4</v>
      </c>
      <c r="E10" s="57">
        <v>17.333333333333332</v>
      </c>
      <c r="F10" s="57">
        <v>22</v>
      </c>
      <c r="G10" s="46">
        <v>0.34666666666666668</v>
      </c>
      <c r="H10" s="46">
        <v>436.4</v>
      </c>
      <c r="I10" s="46">
        <f t="shared" si="0"/>
        <v>4.3639999999999999</v>
      </c>
      <c r="J10" s="46">
        <v>0</v>
      </c>
      <c r="K10" s="46">
        <f t="shared" si="1"/>
        <v>0</v>
      </c>
      <c r="L10" s="46">
        <f t="shared" si="2"/>
        <v>19.836363636363636</v>
      </c>
      <c r="M10" s="45"/>
      <c r="N10" s="46"/>
      <c r="O10" s="46"/>
      <c r="P10" s="68"/>
    </row>
    <row r="11" spans="1:16" x14ac:dyDescent="0.3">
      <c r="A11" s="35">
        <v>1</v>
      </c>
      <c r="B11" s="41" t="s">
        <v>784</v>
      </c>
      <c r="C11" s="41">
        <v>2</v>
      </c>
      <c r="D11" s="35">
        <v>1</v>
      </c>
      <c r="E11" s="66">
        <v>37.666666666666664</v>
      </c>
      <c r="F11" s="56">
        <v>11.666666666666666</v>
      </c>
      <c r="G11" s="42">
        <v>9.3333333333333338E-2</v>
      </c>
      <c r="H11" s="42">
        <v>439.88</v>
      </c>
      <c r="I11" s="42">
        <f t="shared" si="0"/>
        <v>4.3988000000000005</v>
      </c>
      <c r="J11" s="42">
        <v>190.56</v>
      </c>
      <c r="K11" s="42">
        <f t="shared" si="1"/>
        <v>1.9056</v>
      </c>
      <c r="L11" s="42">
        <f t="shared" si="2"/>
        <v>37.704000000000001</v>
      </c>
      <c r="M11" s="42">
        <v>0.8131204143288735</v>
      </c>
      <c r="N11" s="42">
        <f t="shared" si="3"/>
        <v>81.312041432887355</v>
      </c>
      <c r="O11" s="42">
        <f t="shared" si="4"/>
        <v>6.9696035513903452</v>
      </c>
      <c r="P11" s="42">
        <v>7.3000000000000007</v>
      </c>
    </row>
    <row r="12" spans="1:16" x14ac:dyDescent="0.3">
      <c r="A12" s="41">
        <v>14</v>
      </c>
      <c r="B12" s="41" t="s">
        <v>784</v>
      </c>
      <c r="C12" s="41">
        <v>2</v>
      </c>
      <c r="D12" s="41">
        <v>2</v>
      </c>
      <c r="E12" s="56">
        <v>28.333333333333332</v>
      </c>
      <c r="F12" s="56">
        <v>11.333333333333334</v>
      </c>
      <c r="G12" s="42">
        <v>8.666666666666667E-2</v>
      </c>
      <c r="H12" s="42">
        <v>331.6</v>
      </c>
      <c r="I12" s="42">
        <f t="shared" si="0"/>
        <v>3.3160000000000003</v>
      </c>
      <c r="J12" s="42">
        <v>0</v>
      </c>
      <c r="K12" s="42">
        <f t="shared" si="1"/>
        <v>0</v>
      </c>
      <c r="L12" s="42">
        <f t="shared" si="2"/>
        <v>29.258823529411764</v>
      </c>
      <c r="M12" s="42">
        <v>1.0680477629118112</v>
      </c>
      <c r="N12" s="42">
        <f t="shared" si="3"/>
        <v>106.80477629118113</v>
      </c>
      <c r="O12" s="42">
        <f t="shared" si="4"/>
        <v>9.423950849221864</v>
      </c>
      <c r="P12" s="42">
        <v>6.5999999999999988</v>
      </c>
    </row>
    <row r="13" spans="1:16" x14ac:dyDescent="0.3">
      <c r="A13" s="41">
        <v>19</v>
      </c>
      <c r="B13" s="41" t="s">
        <v>784</v>
      </c>
      <c r="C13" s="41">
        <v>2</v>
      </c>
      <c r="D13" s="41">
        <v>3</v>
      </c>
      <c r="E13" s="56">
        <v>34.333333333333336</v>
      </c>
      <c r="F13" s="56">
        <v>11.666666666666666</v>
      </c>
      <c r="G13" s="42">
        <v>8.1666666666666679E-2</v>
      </c>
      <c r="H13" s="42">
        <v>457.96</v>
      </c>
      <c r="I13" s="42">
        <f t="shared" si="0"/>
        <v>4.5796000000000001</v>
      </c>
      <c r="J13" s="42">
        <v>0</v>
      </c>
      <c r="K13" s="42">
        <f t="shared" si="1"/>
        <v>0</v>
      </c>
      <c r="L13" s="42">
        <f t="shared" si="2"/>
        <v>39.253714285714288</v>
      </c>
      <c r="M13" s="42">
        <v>0.50812832685944465</v>
      </c>
      <c r="N13" s="42">
        <f t="shared" si="3"/>
        <v>50.812832685944464</v>
      </c>
      <c r="O13" s="42">
        <f t="shared" si="4"/>
        <v>4.3553856587952398</v>
      </c>
      <c r="P13" s="42">
        <v>7.2333333333333334</v>
      </c>
    </row>
    <row r="14" spans="1:16" x14ac:dyDescent="0.3">
      <c r="A14" s="45">
        <v>27</v>
      </c>
      <c r="B14" s="45" t="s">
        <v>784</v>
      </c>
      <c r="C14" s="45">
        <v>2</v>
      </c>
      <c r="D14" s="45">
        <v>4</v>
      </c>
      <c r="E14" s="57">
        <v>35</v>
      </c>
      <c r="F14" s="57">
        <v>28.666666666666668</v>
      </c>
      <c r="G14" s="46">
        <v>0.10333333333333333</v>
      </c>
      <c r="H14" s="46">
        <v>636.12</v>
      </c>
      <c r="I14" s="46">
        <f t="shared" si="0"/>
        <v>6.3612000000000002</v>
      </c>
      <c r="J14" s="46">
        <v>213.96</v>
      </c>
      <c r="K14" s="46">
        <f t="shared" si="1"/>
        <v>2.1396000000000002</v>
      </c>
      <c r="L14" s="46">
        <f t="shared" si="2"/>
        <v>22.190232558139535</v>
      </c>
      <c r="M14" s="46">
        <v>2.0043159257660768</v>
      </c>
      <c r="N14" s="46">
        <f t="shared" si="3"/>
        <v>200.43159257660767</v>
      </c>
      <c r="O14" s="46">
        <f t="shared" si="4"/>
        <v>6.9917997410444537</v>
      </c>
      <c r="P14" s="46">
        <v>8.2333333333333343</v>
      </c>
    </row>
    <row r="15" spans="1:16" x14ac:dyDescent="0.3">
      <c r="A15" s="35">
        <v>4</v>
      </c>
      <c r="B15" s="35" t="s">
        <v>785</v>
      </c>
      <c r="C15" s="35">
        <v>3</v>
      </c>
      <c r="D15" s="35">
        <v>1</v>
      </c>
      <c r="E15" s="66">
        <v>39.333333333333336</v>
      </c>
      <c r="F15" s="56">
        <v>37.333333333333336</v>
      </c>
      <c r="G15" s="42">
        <v>9.6666666666666665E-2</v>
      </c>
      <c r="H15" s="42">
        <v>1356.16</v>
      </c>
      <c r="I15" s="42">
        <f t="shared" si="0"/>
        <v>13.5616</v>
      </c>
      <c r="J15" s="41">
        <v>28.96</v>
      </c>
      <c r="K15" s="42">
        <f t="shared" si="1"/>
        <v>0.28960000000000002</v>
      </c>
      <c r="L15" s="42">
        <f t="shared" si="2"/>
        <v>36.325714285714284</v>
      </c>
      <c r="M15" s="42">
        <v>1.1894691411307725</v>
      </c>
      <c r="N15" s="42">
        <f t="shared" si="3"/>
        <v>118.94691411307726</v>
      </c>
      <c r="O15" s="42">
        <f t="shared" si="4"/>
        <v>3.1860780566002833</v>
      </c>
      <c r="P15" s="42">
        <v>7</v>
      </c>
    </row>
    <row r="16" spans="1:16" x14ac:dyDescent="0.3">
      <c r="A16" s="41">
        <v>11</v>
      </c>
      <c r="B16" s="41" t="s">
        <v>785</v>
      </c>
      <c r="C16" s="41">
        <v>3</v>
      </c>
      <c r="D16" s="41">
        <v>2</v>
      </c>
      <c r="E16" s="56">
        <v>37.333333333333336</v>
      </c>
      <c r="F16" s="56">
        <v>28</v>
      </c>
      <c r="G16" s="42">
        <v>8.3333333333333329E-2</v>
      </c>
      <c r="H16" s="42">
        <v>1081.5999999999999</v>
      </c>
      <c r="I16" s="42">
        <f t="shared" si="0"/>
        <v>10.815999999999999</v>
      </c>
      <c r="J16" s="41">
        <v>0</v>
      </c>
      <c r="K16" s="42">
        <f t="shared" si="1"/>
        <v>0</v>
      </c>
      <c r="L16" s="42">
        <f t="shared" si="2"/>
        <v>38.628571428571426</v>
      </c>
      <c r="M16" s="42">
        <v>1.7407567256509855</v>
      </c>
      <c r="N16" s="42">
        <f t="shared" si="3"/>
        <v>174.07567256509856</v>
      </c>
      <c r="O16" s="42">
        <f t="shared" si="4"/>
        <v>6.2169883058963773</v>
      </c>
      <c r="P16" s="42">
        <v>7.4333333333333336</v>
      </c>
    </row>
    <row r="17" spans="1:16" x14ac:dyDescent="0.3">
      <c r="A17" s="41">
        <v>20</v>
      </c>
      <c r="B17" s="41" t="s">
        <v>785</v>
      </c>
      <c r="C17" s="41">
        <v>3</v>
      </c>
      <c r="D17" s="41">
        <v>3</v>
      </c>
      <c r="E17" s="56">
        <v>41.666666666666664</v>
      </c>
      <c r="F17" s="56">
        <v>10.333333333333334</v>
      </c>
      <c r="G17" s="42">
        <v>8.5000000000000006E-2</v>
      </c>
      <c r="H17" s="42">
        <v>950.36</v>
      </c>
      <c r="I17" s="42">
        <f t="shared" si="0"/>
        <v>9.5036000000000005</v>
      </c>
      <c r="J17" s="41">
        <v>289.95999999999998</v>
      </c>
      <c r="K17" s="42">
        <f t="shared" si="1"/>
        <v>2.8996</v>
      </c>
      <c r="L17" s="42">
        <f t="shared" si="2"/>
        <v>91.97032258064516</v>
      </c>
      <c r="M17" s="42">
        <v>1.0231621349446123</v>
      </c>
      <c r="N17" s="42">
        <f t="shared" si="3"/>
        <v>102.31621349446122</v>
      </c>
      <c r="O17" s="42">
        <f t="shared" si="4"/>
        <v>9.9015690478510852</v>
      </c>
      <c r="P17" s="42">
        <v>6.6000000000000005</v>
      </c>
    </row>
    <row r="18" spans="1:16" x14ac:dyDescent="0.3">
      <c r="A18" s="45">
        <v>25</v>
      </c>
      <c r="B18" s="45" t="s">
        <v>785</v>
      </c>
      <c r="C18" s="45">
        <v>3</v>
      </c>
      <c r="D18" s="45">
        <v>4</v>
      </c>
      <c r="E18" s="57">
        <v>37.666666666666664</v>
      </c>
      <c r="F18" s="57">
        <v>10.333333333333334</v>
      </c>
      <c r="G18" s="46">
        <v>9.166666666666666E-2</v>
      </c>
      <c r="H18" s="46">
        <v>922.68</v>
      </c>
      <c r="I18" s="46">
        <f t="shared" si="0"/>
        <v>9.226799999999999</v>
      </c>
      <c r="J18" s="45">
        <v>87.6</v>
      </c>
      <c r="K18" s="46">
        <f t="shared" si="1"/>
        <v>0.876</v>
      </c>
      <c r="L18" s="46">
        <f t="shared" si="2"/>
        <v>89.291612903225797</v>
      </c>
      <c r="M18" s="46">
        <v>1.225722917565818</v>
      </c>
      <c r="N18" s="46">
        <f t="shared" si="3"/>
        <v>122.57229175658179</v>
      </c>
      <c r="O18" s="46">
        <f t="shared" si="4"/>
        <v>11.861834686120817</v>
      </c>
      <c r="P18" s="46">
        <v>7.3</v>
      </c>
    </row>
    <row r="19" spans="1:16" x14ac:dyDescent="0.3">
      <c r="A19" s="35">
        <v>2</v>
      </c>
      <c r="B19" s="35" t="s">
        <v>786</v>
      </c>
      <c r="C19" s="35">
        <v>5</v>
      </c>
      <c r="D19" s="35">
        <v>1</v>
      </c>
      <c r="E19" s="66">
        <v>19</v>
      </c>
      <c r="F19" s="56">
        <v>24</v>
      </c>
      <c r="G19" s="42">
        <v>0.16666666666666666</v>
      </c>
      <c r="H19" s="42">
        <v>662.44</v>
      </c>
      <c r="I19" s="42">
        <f t="shared" si="0"/>
        <v>6.6244000000000005</v>
      </c>
      <c r="J19" s="41">
        <v>9.8000000000000007</v>
      </c>
      <c r="K19" s="42">
        <f t="shared" si="1"/>
        <v>9.8000000000000004E-2</v>
      </c>
      <c r="L19" s="42">
        <f t="shared" si="2"/>
        <v>27.60166666666667</v>
      </c>
      <c r="M19" s="41"/>
      <c r="N19" s="41"/>
      <c r="O19" s="41"/>
      <c r="P19" s="42"/>
    </row>
    <row r="20" spans="1:16" x14ac:dyDescent="0.3">
      <c r="A20" s="41">
        <v>9</v>
      </c>
      <c r="B20" s="41" t="s">
        <v>786</v>
      </c>
      <c r="C20" s="41">
        <v>5</v>
      </c>
      <c r="D20" s="41">
        <v>2</v>
      </c>
      <c r="E20" s="56">
        <v>24.333333333333332</v>
      </c>
      <c r="F20" s="56">
        <v>27.666666666666668</v>
      </c>
      <c r="G20" s="42">
        <v>0.16333333333333336</v>
      </c>
      <c r="H20" s="42">
        <v>734.48</v>
      </c>
      <c r="I20" s="42">
        <f t="shared" si="0"/>
        <v>7.3448000000000002</v>
      </c>
      <c r="J20" s="41">
        <v>0</v>
      </c>
      <c r="K20" s="42">
        <f t="shared" si="1"/>
        <v>0</v>
      </c>
      <c r="L20" s="42">
        <f t="shared" si="2"/>
        <v>26.547469879518072</v>
      </c>
      <c r="M20" s="41"/>
      <c r="N20" s="41"/>
      <c r="O20" s="41"/>
      <c r="P20" s="41"/>
    </row>
    <row r="21" spans="1:16" x14ac:dyDescent="0.3">
      <c r="A21" s="41">
        <v>15</v>
      </c>
      <c r="B21" s="41" t="s">
        <v>786</v>
      </c>
      <c r="C21" s="41">
        <v>5</v>
      </c>
      <c r="D21" s="41">
        <v>3</v>
      </c>
      <c r="E21" s="56">
        <v>18.666666666666664</v>
      </c>
      <c r="F21" s="56">
        <v>30</v>
      </c>
      <c r="G21" s="42">
        <v>0.14166666666666669</v>
      </c>
      <c r="H21" s="42">
        <v>386.92</v>
      </c>
      <c r="I21" s="42">
        <f t="shared" si="0"/>
        <v>3.8692000000000002</v>
      </c>
      <c r="J21" s="41">
        <v>0</v>
      </c>
      <c r="K21" s="42">
        <f t="shared" si="1"/>
        <v>0</v>
      </c>
      <c r="L21" s="42">
        <f t="shared" si="2"/>
        <v>12.897333333333334</v>
      </c>
      <c r="M21" s="41"/>
      <c r="N21" s="41"/>
      <c r="O21" s="41"/>
      <c r="P21" s="41"/>
    </row>
    <row r="22" spans="1:16" x14ac:dyDescent="0.3">
      <c r="A22" s="45">
        <v>28</v>
      </c>
      <c r="B22" s="45" t="s">
        <v>786</v>
      </c>
      <c r="C22" s="45">
        <v>5</v>
      </c>
      <c r="D22" s="45">
        <v>4</v>
      </c>
      <c r="E22" s="57">
        <v>25.666666666666668</v>
      </c>
      <c r="F22" s="57">
        <v>22.666666666666668</v>
      </c>
      <c r="G22" s="46">
        <v>0.13833333333333334</v>
      </c>
      <c r="H22" s="46">
        <v>762</v>
      </c>
      <c r="I22" s="46">
        <f t="shared" si="0"/>
        <v>7.62</v>
      </c>
      <c r="J22" s="45">
        <v>0</v>
      </c>
      <c r="K22" s="46">
        <f t="shared" si="1"/>
        <v>0</v>
      </c>
      <c r="L22" s="46">
        <f t="shared" si="2"/>
        <v>33.617647058823529</v>
      </c>
      <c r="M22" s="45"/>
      <c r="N22" s="45"/>
      <c r="O22" s="45"/>
      <c r="P22" s="45"/>
    </row>
    <row r="23" spans="1:16" x14ac:dyDescent="0.3">
      <c r="A23" s="35">
        <v>5</v>
      </c>
      <c r="B23" s="35" t="s">
        <v>787</v>
      </c>
      <c r="C23" s="35">
        <v>6</v>
      </c>
      <c r="D23" s="35">
        <v>1</v>
      </c>
      <c r="E23" s="66">
        <v>38.666666666666671</v>
      </c>
      <c r="F23" s="56">
        <v>41.666666666666664</v>
      </c>
      <c r="G23" s="42">
        <v>0.12666666666666668</v>
      </c>
      <c r="H23" s="42">
        <v>566.08000000000004</v>
      </c>
      <c r="I23" s="42">
        <f t="shared" si="0"/>
        <v>5.6608000000000009</v>
      </c>
      <c r="J23" s="41">
        <v>0</v>
      </c>
      <c r="K23" s="42">
        <f t="shared" si="1"/>
        <v>0</v>
      </c>
      <c r="L23" s="42">
        <f t="shared" si="2"/>
        <v>13.585920000000002</v>
      </c>
      <c r="M23" s="41"/>
      <c r="N23" s="41"/>
      <c r="O23" s="41"/>
      <c r="P23" s="41"/>
    </row>
    <row r="24" spans="1:16" x14ac:dyDescent="0.3">
      <c r="A24" s="41">
        <v>12</v>
      </c>
      <c r="B24" s="41" t="s">
        <v>787</v>
      </c>
      <c r="C24" s="41">
        <v>6</v>
      </c>
      <c r="D24" s="41">
        <v>2</v>
      </c>
      <c r="E24" s="56">
        <v>32</v>
      </c>
      <c r="F24" s="56">
        <v>35.333333333333336</v>
      </c>
      <c r="G24" s="42">
        <v>0.13666666666666669</v>
      </c>
      <c r="H24" s="42">
        <v>385.92</v>
      </c>
      <c r="I24" s="42">
        <f t="shared" si="0"/>
        <v>3.8592000000000004</v>
      </c>
      <c r="J24" s="41">
        <v>0</v>
      </c>
      <c r="K24" s="42">
        <f t="shared" si="1"/>
        <v>0</v>
      </c>
      <c r="L24" s="42">
        <f t="shared" si="2"/>
        <v>10.922264150943397</v>
      </c>
      <c r="M24" s="41"/>
      <c r="N24" s="41"/>
      <c r="O24" s="41"/>
      <c r="P24" s="41"/>
    </row>
    <row r="25" spans="1:16" x14ac:dyDescent="0.3">
      <c r="A25" s="41">
        <v>16</v>
      </c>
      <c r="B25" s="41" t="s">
        <v>787</v>
      </c>
      <c r="C25" s="41">
        <v>6</v>
      </c>
      <c r="D25" s="41">
        <v>3</v>
      </c>
      <c r="E25" s="56">
        <v>32.333333333333329</v>
      </c>
      <c r="F25" s="56">
        <v>34.333333333333336</v>
      </c>
      <c r="G25" s="42">
        <v>0.12833333333333333</v>
      </c>
      <c r="H25" s="42">
        <v>424.4</v>
      </c>
      <c r="I25" s="42">
        <f t="shared" si="0"/>
        <v>4.2439999999999998</v>
      </c>
      <c r="J25" s="41">
        <v>0</v>
      </c>
      <c r="K25" s="42">
        <f t="shared" si="1"/>
        <v>0</v>
      </c>
      <c r="L25" s="42">
        <f t="shared" si="2"/>
        <v>12.361165048543688</v>
      </c>
      <c r="M25" s="41"/>
      <c r="N25" s="41"/>
      <c r="O25" s="41"/>
      <c r="P25" s="41"/>
    </row>
    <row r="26" spans="1:16" x14ac:dyDescent="0.3">
      <c r="A26" s="45">
        <v>26</v>
      </c>
      <c r="B26" s="45" t="s">
        <v>787</v>
      </c>
      <c r="C26" s="45">
        <v>6</v>
      </c>
      <c r="D26" s="45">
        <v>4</v>
      </c>
      <c r="E26" s="57">
        <v>35.333333333333336</v>
      </c>
      <c r="F26" s="57">
        <v>39.666666666666671</v>
      </c>
      <c r="G26" s="46">
        <v>0.11666666666666668</v>
      </c>
      <c r="H26" s="46">
        <v>516.04</v>
      </c>
      <c r="I26" s="46">
        <f t="shared" si="0"/>
        <v>5.1604000000000001</v>
      </c>
      <c r="J26" s="45">
        <v>14.76</v>
      </c>
      <c r="K26" s="46">
        <f t="shared" si="1"/>
        <v>0.14760000000000001</v>
      </c>
      <c r="L26" s="46">
        <f t="shared" si="2"/>
        <v>13.009411764705879</v>
      </c>
      <c r="M26" s="45"/>
      <c r="N26" s="45"/>
      <c r="O26" s="45"/>
      <c r="P26" s="45"/>
    </row>
    <row r="27" spans="1:16" x14ac:dyDescent="0.3">
      <c r="A27" s="35">
        <v>6</v>
      </c>
      <c r="B27" s="35" t="s">
        <v>788</v>
      </c>
      <c r="C27" s="35">
        <v>7</v>
      </c>
      <c r="D27" s="35">
        <v>1</v>
      </c>
      <c r="E27" s="66">
        <v>50</v>
      </c>
      <c r="F27" s="56">
        <v>32.333333333333329</v>
      </c>
      <c r="G27" s="42">
        <v>0.1466666666666667</v>
      </c>
      <c r="H27" s="42">
        <v>1047.5999999999999</v>
      </c>
      <c r="I27" s="42">
        <f t="shared" si="0"/>
        <v>10.475999999999999</v>
      </c>
      <c r="J27" s="41">
        <v>0</v>
      </c>
      <c r="K27" s="42">
        <f t="shared" si="1"/>
        <v>0</v>
      </c>
      <c r="L27" s="42">
        <f t="shared" si="2"/>
        <v>32.4</v>
      </c>
      <c r="M27" s="41"/>
      <c r="N27" s="41"/>
      <c r="O27" s="41"/>
      <c r="P27" s="41"/>
    </row>
    <row r="28" spans="1:16" x14ac:dyDescent="0.3">
      <c r="A28" s="41">
        <v>13</v>
      </c>
      <c r="B28" s="41" t="s">
        <v>788</v>
      </c>
      <c r="C28" s="41">
        <v>7</v>
      </c>
      <c r="D28" s="41">
        <v>2</v>
      </c>
      <c r="E28" s="56">
        <v>43.666666666666664</v>
      </c>
      <c r="F28" s="56">
        <v>35.666666666666664</v>
      </c>
      <c r="G28" s="42">
        <v>0.14500000000000002</v>
      </c>
      <c r="H28" s="42">
        <v>1276.56</v>
      </c>
      <c r="I28" s="42">
        <f t="shared" si="0"/>
        <v>12.765599999999999</v>
      </c>
      <c r="J28" s="41">
        <v>43.76</v>
      </c>
      <c r="K28" s="42">
        <f t="shared" si="1"/>
        <v>0.43759999999999999</v>
      </c>
      <c r="L28" s="42">
        <f t="shared" si="2"/>
        <v>35.791401869158882</v>
      </c>
      <c r="M28" s="41"/>
      <c r="N28" s="41"/>
      <c r="O28" s="41"/>
      <c r="P28" s="41"/>
    </row>
    <row r="29" spans="1:16" x14ac:dyDescent="0.3">
      <c r="A29" s="41">
        <v>17</v>
      </c>
      <c r="B29" s="41" t="s">
        <v>788</v>
      </c>
      <c r="C29" s="41">
        <v>7</v>
      </c>
      <c r="D29" s="41">
        <v>3</v>
      </c>
      <c r="E29" s="56">
        <v>46.666666666666664</v>
      </c>
      <c r="F29" s="56">
        <v>36</v>
      </c>
      <c r="G29" s="42">
        <v>0.14166666666666669</v>
      </c>
      <c r="H29" s="42">
        <v>479.76</v>
      </c>
      <c r="I29" s="42">
        <f t="shared" si="0"/>
        <v>4.7976000000000001</v>
      </c>
      <c r="J29" s="41">
        <v>0</v>
      </c>
      <c r="K29" s="42">
        <f t="shared" si="1"/>
        <v>0</v>
      </c>
      <c r="L29" s="42">
        <f t="shared" si="2"/>
        <v>13.326666666666666</v>
      </c>
      <c r="M29" s="41"/>
      <c r="N29" s="41"/>
      <c r="O29" s="41"/>
      <c r="P29" s="41"/>
    </row>
    <row r="30" spans="1:16" x14ac:dyDescent="0.3">
      <c r="A30" s="45">
        <v>24</v>
      </c>
      <c r="B30" s="45" t="s">
        <v>788</v>
      </c>
      <c r="C30" s="45">
        <v>7</v>
      </c>
      <c r="D30" s="45">
        <v>4</v>
      </c>
      <c r="E30" s="57">
        <v>38.333333333333336</v>
      </c>
      <c r="F30" s="57">
        <v>48</v>
      </c>
      <c r="G30" s="46">
        <v>0.13333333333333333</v>
      </c>
      <c r="H30" s="46">
        <v>848.84</v>
      </c>
      <c r="I30" s="46">
        <f t="shared" si="0"/>
        <v>8.4884000000000004</v>
      </c>
      <c r="J30" s="45">
        <v>70.400000000000006</v>
      </c>
      <c r="K30" s="46">
        <f t="shared" si="1"/>
        <v>0.70400000000000007</v>
      </c>
      <c r="L30" s="46">
        <f t="shared" si="2"/>
        <v>17.684166666666666</v>
      </c>
      <c r="M30" s="45"/>
      <c r="N30" s="45"/>
      <c r="O30" s="45"/>
      <c r="P30" s="45"/>
    </row>
    <row r="34" spans="7:14" ht="21" x14ac:dyDescent="0.3">
      <c r="G34" s="69"/>
      <c r="H34" s="69"/>
      <c r="I34" s="69"/>
      <c r="J34" s="69"/>
      <c r="K34" s="69"/>
      <c r="L34" s="69"/>
      <c r="M34" s="69"/>
      <c r="N34" s="69"/>
    </row>
  </sheetData>
  <mergeCells count="1">
    <mergeCell ref="A1:P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51F7A439679244C97591C8EC7727F5F" ma:contentTypeVersion="24" ma:contentTypeDescription="Create a new document." ma:contentTypeScope="" ma:versionID="c3efc046170e36dcb917821aa405e9e2">
  <xsd:schema xmlns:xsd="http://www.w3.org/2001/XMLSchema" xmlns:xs="http://www.w3.org/2001/XMLSchema" xmlns:p="http://schemas.microsoft.com/office/2006/metadata/properties" xmlns:ns1="http://schemas.microsoft.com/sharepoint/v3" xmlns:ns2="79343244-811b-4d58-a816-8aca80737dec" xmlns:ns3="b841fd39-3a26-406c-956a-d82d4e520af8" targetNamespace="http://schemas.microsoft.com/office/2006/metadata/properties" ma:root="true" ma:fieldsID="aea41ba6d9aeeb35d3cd7cee909a457c" ns1:_="" ns2:_="" ns3:_="">
    <xsd:import namespace="http://schemas.microsoft.com/sharepoint/v3"/>
    <xsd:import namespace="79343244-811b-4d58-a816-8aca80737dec"/>
    <xsd:import namespace="b841fd39-3a26-406c-956a-d82d4e520af8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_Flow_SignoffStatus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1:_ip_UnifiedCompliancePolicyProperties" minOccurs="0"/>
                <xsd:element ref="ns1:_ip_UnifiedCompliancePolicyUIAction" minOccurs="0"/>
                <xsd:element ref="ns3:MediaServiceSearchProperties" minOccurs="0"/>
                <xsd:element ref="ns3:Categories" minOccurs="0"/>
                <xsd:element ref="ns3:MediaServiceBillingMetadata" minOccurs="0"/>
                <xsd:element ref="ns3:Checke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343244-811b-4d58-a816-8aca80737de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a585dffc-f0c9-4aef-a638-7384431e57be}" ma:internalName="TaxCatchAll" ma:showField="CatchAllData" ma:web="79343244-811b-4d58-a816-8aca80737de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41fd39-3a26-406c-956a-d82d4e520af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_Flow_SignoffStatus" ma:index="20" nillable="true" ma:displayName="Sign-off status" ma:internalName="Sign_x002d_off_x0020_status">
      <xsd:simpleType>
        <xsd:restriction base="dms:Text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97c487a2-04f8-43f7-a37a-bd17d2a86c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Categories" ma:index="29" nillable="true" ma:displayName="Categories" ma:description="Used for categorising files. Multiple categories can be assigned to individual files." ma:format="Dropdown" ma:internalName="Categories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Choice 1"/>
                        <xsd:enumeration value="Choice 2"/>
                        <xsd:enumeration value="Choice 3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MediaServiceBillingMetadata" ma:index="30" nillable="true" ma:displayName="MediaServiceBillingMetadata" ma:hidden="true" ma:internalName="MediaServiceBillingMetadata" ma:readOnly="true">
      <xsd:simpleType>
        <xsd:restriction base="dms:Note"/>
      </xsd:simpleType>
    </xsd:element>
    <xsd:element name="Checked" ma:index="31" nillable="true" ma:displayName="Checked" ma:description="Reviewed by Rhona or Olivia" ma:format="Dropdown" ma:internalName="Checked">
      <xsd:simpleType>
        <xsd:union memberTypes="dms:Text">
          <xsd:simpleType>
            <xsd:restriction base="dms:Choice">
              <xsd:enumeration value="Rhona"/>
              <xsd:enumeration value="Olivia"/>
              <xsd:enumeration value="Problem R"/>
              <xsd:enumeration value="Problem O"/>
            </xsd:restriction>
          </xsd:simpleType>
        </xsd:un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ategories xmlns="b841fd39-3a26-406c-956a-d82d4e520af8" xsi:nil="true"/>
    <_Flow_SignoffStatus xmlns="b841fd39-3a26-406c-956a-d82d4e520af8" xsi:nil="true"/>
    <_ip_UnifiedCompliancePolicyUIAction xmlns="http://schemas.microsoft.com/sharepoint/v3" xsi:nil="true"/>
    <Checked xmlns="b841fd39-3a26-406c-956a-d82d4e520af8" xsi:nil="true"/>
    <_ip_UnifiedCompliancePolicyProperties xmlns="http://schemas.microsoft.com/sharepoint/v3" xsi:nil="true"/>
    <TaxCatchAll xmlns="79343244-811b-4d58-a816-8aca80737dec" xsi:nil="true"/>
    <lcf76f155ced4ddcb4097134ff3c332f xmlns="b841fd39-3a26-406c-956a-d82d4e520af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9C60F38-88EA-49C0-B90B-F781348AF908}"/>
</file>

<file path=customXml/itemProps2.xml><?xml version="1.0" encoding="utf-8"?>
<ds:datastoreItem xmlns:ds="http://schemas.openxmlformats.org/officeDocument/2006/customXml" ds:itemID="{7026074B-03DC-4743-B754-F3745FE5B39D}"/>
</file>

<file path=customXml/itemProps3.xml><?xml version="1.0" encoding="utf-8"?>
<ds:datastoreItem xmlns:ds="http://schemas.openxmlformats.org/officeDocument/2006/customXml" ds:itemID="{192D3306-B4FC-4D53-81DC-E2482A1831D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</vt:i4>
      </vt:variant>
    </vt:vector>
  </HeadingPairs>
  <TitlesOfParts>
    <vt:vector size="14" baseType="lpstr">
      <vt:lpstr>Bullaring_ExperimentalDesign</vt:lpstr>
      <vt:lpstr>Bullaring_BaselineCarbon_2022</vt:lpstr>
      <vt:lpstr>Coordinates_CarbonSampling-2022</vt:lpstr>
      <vt:lpstr>Bullaring_Crop_2022</vt:lpstr>
      <vt:lpstr>Bullaring_Soil_Data_2023</vt:lpstr>
      <vt:lpstr>Bullaring_Crop_2023</vt:lpstr>
      <vt:lpstr>Bullaring_SoilData(0-10)_2024</vt:lpstr>
      <vt:lpstr>Bullaring_SoilData(10-30)_2024</vt:lpstr>
      <vt:lpstr>Bullaring_Crop_2024</vt:lpstr>
      <vt:lpstr>Bullaring_SoilData(0-10)_2025</vt:lpstr>
      <vt:lpstr>Bullaring_SoilData(10_30)_2025</vt:lpstr>
      <vt:lpstr>Bullaring_SoilData(30_45)_2025</vt:lpstr>
      <vt:lpstr>Sheet1</vt:lpstr>
      <vt:lpstr>Bullaring_ExperimentalDesign!Print_Area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Hassan Sardar</dc:creator>
  <cp:lastModifiedBy>David Minkey</cp:lastModifiedBy>
  <dcterms:created xsi:type="dcterms:W3CDTF">2015-06-05T18:17:20Z</dcterms:created>
  <dcterms:modified xsi:type="dcterms:W3CDTF">2025-07-08T03:03:15Z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0x010100651F7A439679244C97591C8EC7727F5F</vt:lpwstr>
  </property>
</Properties>
</file>